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4915" windowHeight="11820"/>
  </bookViews>
  <sheets>
    <sheet name="Ригель(основная нагрузка)" sheetId="1" r:id="rId1"/>
  </sheets>
  <definedNames>
    <definedName name="F50_4575">'Ригель(основная нагрузка)'!#REF!</definedName>
    <definedName name="F50_81407H">'Ригель(основная нагрузка)'!#REF!</definedName>
    <definedName name="без_закладной" localSheetId="0">'Ригель(основная нагрузка)'!#REF!</definedName>
  </definedNames>
  <calcPr calcId="145621"/>
</workbook>
</file>

<file path=xl/calcChain.xml><?xml version="1.0" encoding="utf-8"?>
<calcChain xmlns="http://schemas.openxmlformats.org/spreadsheetml/2006/main">
  <c r="C222" i="1" l="1"/>
  <c r="B211" i="1"/>
  <c r="D211" i="1" s="1"/>
  <c r="R127" i="1"/>
  <c r="Q127" i="1"/>
  <c r="B132" i="1" s="1"/>
  <c r="P127" i="1"/>
  <c r="D108" i="1"/>
  <c r="R102" i="1"/>
  <c r="Q102" i="1"/>
  <c r="B105" i="1" s="1"/>
  <c r="P102" i="1"/>
  <c r="D87" i="1"/>
  <c r="I85" i="1"/>
  <c r="H85" i="1"/>
  <c r="G85" i="1"/>
  <c r="F85" i="1"/>
  <c r="E85" i="1"/>
  <c r="D85" i="1"/>
  <c r="C85" i="1"/>
  <c r="B85" i="1"/>
  <c r="F68" i="1"/>
  <c r="O42" i="1"/>
  <c r="B42" i="1" s="1"/>
  <c r="D21" i="1"/>
  <c r="I11" i="1"/>
  <c r="O211" i="1" l="1"/>
  <c r="B227" i="1" s="1"/>
  <c r="B74" i="1"/>
  <c r="B229" i="1" l="1"/>
  <c r="E231" i="1" s="1"/>
  <c r="G231" i="1"/>
  <c r="B231" i="1"/>
  <c r="C229" i="1"/>
  <c r="I229" i="1"/>
  <c r="B76" i="1"/>
  <c r="B78" i="1" s="1"/>
  <c r="G247" i="1" l="1"/>
  <c r="C249" i="1" s="1"/>
  <c r="B255" i="1" s="1"/>
  <c r="B259" i="1" s="1"/>
  <c r="C170" i="1"/>
  <c r="B176" i="1" s="1"/>
  <c r="I257" i="1"/>
  <c r="I177" i="1"/>
  <c r="B177" i="1" s="1"/>
  <c r="E179" i="1" s="1"/>
  <c r="C263" i="1" l="1"/>
  <c r="B257" i="1"/>
  <c r="E259" i="1" s="1"/>
  <c r="C177" i="1"/>
  <c r="B179" i="1"/>
  <c r="G179" i="1" s="1"/>
  <c r="O178" i="1"/>
</calcChain>
</file>

<file path=xl/sharedStrings.xml><?xml version="1.0" encoding="utf-8"?>
<sst xmlns="http://schemas.openxmlformats.org/spreadsheetml/2006/main" count="279" uniqueCount="246">
  <si>
    <t>- вписать данные</t>
  </si>
  <si>
    <t>- полученные значения</t>
  </si>
  <si>
    <t>- итоговые значения</t>
  </si>
  <si>
    <t>Статический расчет светопрозрачной конструции витражной системы VIDNAL F50</t>
  </si>
  <si>
    <t>(Горизонтальный ригель с основной нагрузкой)</t>
  </si>
  <si>
    <t>Объект:</t>
  </si>
  <si>
    <t>Адрес:</t>
  </si>
  <si>
    <t>толщ с/п</t>
  </si>
  <si>
    <t>Ia ветрового района</t>
  </si>
  <si>
    <t>17 кгс/м²</t>
  </si>
  <si>
    <t>Нормативное значение ветрового давления  для</t>
  </si>
  <si>
    <t>I ветрового района</t>
  </si>
  <si>
    <r>
      <t>w</t>
    </r>
    <r>
      <rPr>
        <b/>
        <sz val="12"/>
        <color theme="1"/>
        <rFont val="Calibri"/>
        <family val="2"/>
        <charset val="204"/>
      </rPr>
      <t>₀ =</t>
    </r>
  </si>
  <si>
    <t>23 кгс/м²</t>
  </si>
  <si>
    <t>(по карте 2 СП 20.13330.2016)</t>
  </si>
  <si>
    <t>II ветрового района</t>
  </si>
  <si>
    <t>30 кгс/м²</t>
  </si>
  <si>
    <t>Верхняя точка витража находится на высоте</t>
  </si>
  <si>
    <t>до 10 м</t>
  </si>
  <si>
    <t>III ветрового района</t>
  </si>
  <si>
    <t>38 кгс/м²</t>
  </si>
  <si>
    <t>IV ветрового района</t>
  </si>
  <si>
    <t>48 кгс/м²</t>
  </si>
  <si>
    <t xml:space="preserve">Тип местности - </t>
  </si>
  <si>
    <t>В - городские территории, лесные массивы и др. местности равномерно покрытые препятствиями высотой более 10м;</t>
  </si>
  <si>
    <t>V ветрового района</t>
  </si>
  <si>
    <t>60 кгс/м²</t>
  </si>
  <si>
    <t>VI ветрового района</t>
  </si>
  <si>
    <t>73 кгс/м²</t>
  </si>
  <si>
    <t>VII ветрового района</t>
  </si>
  <si>
    <t>85 кгс/м²</t>
  </si>
  <si>
    <t>Для расчета примем наиболее загруженный ригель с максимальной расчетной длиной и</t>
  </si>
  <si>
    <t>наибольшей высотой нагрузки</t>
  </si>
  <si>
    <t>до 5 м</t>
  </si>
  <si>
    <t>А - открытые побережья морей, озер и водохранилищ,  сельские местности, в том числе с постройками высотой менее 10 м, пустыни, степи, лесостепи, тундра;</t>
  </si>
  <si>
    <t xml:space="preserve">Заполнение - </t>
  </si>
  <si>
    <t>стекло</t>
  </si>
  <si>
    <t>мм</t>
  </si>
  <si>
    <t>до 20 м</t>
  </si>
  <si>
    <t>С - городские районы с плотной застройкой зданиями высотой более 25м.</t>
  </si>
  <si>
    <t xml:space="preserve">Толщина стекла/стеклопакета  </t>
  </si>
  <si>
    <t>до 40 м</t>
  </si>
  <si>
    <r>
      <t>t</t>
    </r>
    <r>
      <rPr>
        <b/>
        <i/>
        <sz val="8"/>
        <color theme="1"/>
        <rFont val="Calibri"/>
        <family val="2"/>
        <charset val="204"/>
        <scheme val="minor"/>
      </rPr>
      <t>max</t>
    </r>
    <r>
      <rPr>
        <b/>
        <i/>
        <sz val="12"/>
        <color theme="1"/>
        <rFont val="Calibri"/>
        <family val="2"/>
        <charset val="204"/>
        <scheme val="minor"/>
      </rPr>
      <t xml:space="preserve"> =</t>
    </r>
  </si>
  <si>
    <t>см     -</t>
  </si>
  <si>
    <t>длина ригеля</t>
  </si>
  <si>
    <t>до 60 м</t>
  </si>
  <si>
    <r>
      <rPr>
        <b/>
        <i/>
        <sz val="13"/>
        <rFont val="Calibri"/>
        <family val="2"/>
        <charset val="204"/>
        <scheme val="minor"/>
      </rPr>
      <t>t</t>
    </r>
    <r>
      <rPr>
        <b/>
        <i/>
        <sz val="8"/>
        <rFont val="Calibri"/>
        <family val="2"/>
        <charset val="204"/>
        <scheme val="minor"/>
      </rPr>
      <t>р</t>
    </r>
    <r>
      <rPr>
        <b/>
        <i/>
        <sz val="12"/>
        <rFont val="Calibri"/>
        <family val="2"/>
        <charset val="204"/>
        <scheme val="minor"/>
      </rPr>
      <t xml:space="preserve"> =</t>
    </r>
  </si>
  <si>
    <t>см    -</t>
  </si>
  <si>
    <t>расчетный шаг ригелей</t>
  </si>
  <si>
    <t>до 80 м</t>
  </si>
  <si>
    <t>стеклопакет</t>
  </si>
  <si>
    <t>Регель расположен:</t>
  </si>
  <si>
    <t>над стеклопакетом/стеклом</t>
  </si>
  <si>
    <t>до 100 м</t>
  </si>
  <si>
    <t>до 150 м</t>
  </si>
  <si>
    <t xml:space="preserve">   над створкой</t>
  </si>
  <si>
    <t>2. Выбор горизонтального профиля (ригеля)</t>
  </si>
  <si>
    <t>2.1 Выбор горизонтального ригеля по условию жесткости в зависимости</t>
  </si>
  <si>
    <t>от ветровой нагрузки (предельное состояние второй группы).</t>
  </si>
  <si>
    <t>Первый расчетный случай.</t>
  </si>
  <si>
    <t>Критерий расчета - обеспечение фактического прогиба конструкции меньше допустимого.</t>
  </si>
  <si>
    <t>В качестве внешнего воздействия на конструкцию принимается нормативное значение ветровой нагрузки</t>
  </si>
  <si>
    <t>по СП 20.13330.2016</t>
  </si>
  <si>
    <t>Условие работоспособности по данному критерию может быть записано в виде:</t>
  </si>
  <si>
    <t>где                 - фактичский прогиб ригеля от действия внешней нагрузки;</t>
  </si>
  <si>
    <t xml:space="preserve">                        - допустимый прогиб ригеля, определяется по п. 11.1.2 СП 128.13330.2016</t>
  </si>
  <si>
    <t>для одинарного остекления:</t>
  </si>
  <si>
    <r>
      <t>f</t>
    </r>
    <r>
      <rPr>
        <b/>
        <i/>
        <sz val="8"/>
        <color theme="1"/>
        <rFont val="Calibri"/>
        <family val="2"/>
        <charset val="204"/>
        <scheme val="minor"/>
      </rPr>
      <t>доп</t>
    </r>
    <r>
      <rPr>
        <b/>
        <i/>
        <sz val="12"/>
        <color theme="1"/>
        <rFont val="Calibri"/>
        <family val="2"/>
        <charset val="204"/>
        <scheme val="minor"/>
      </rPr>
      <t xml:space="preserve"> = t</t>
    </r>
    <r>
      <rPr>
        <b/>
        <i/>
        <sz val="8"/>
        <color theme="1"/>
        <rFont val="Calibri"/>
        <family val="2"/>
        <charset val="204"/>
        <scheme val="minor"/>
      </rPr>
      <t>max</t>
    </r>
    <r>
      <rPr>
        <b/>
        <i/>
        <sz val="12"/>
        <color theme="1"/>
        <rFont val="Calibri"/>
        <family val="2"/>
        <charset val="204"/>
        <scheme val="minor"/>
      </rPr>
      <t>/200</t>
    </r>
  </si>
  <si>
    <t>для остекления стеклопакетами:</t>
  </si>
  <si>
    <r>
      <t>f</t>
    </r>
    <r>
      <rPr>
        <b/>
        <i/>
        <sz val="8"/>
        <color theme="1"/>
        <rFont val="Calibri"/>
        <family val="2"/>
        <charset val="204"/>
        <scheme val="minor"/>
      </rPr>
      <t>доп</t>
    </r>
    <r>
      <rPr>
        <b/>
        <i/>
        <sz val="12"/>
        <color theme="1"/>
        <rFont val="Calibri"/>
        <family val="2"/>
        <charset val="204"/>
        <scheme val="minor"/>
      </rPr>
      <t xml:space="preserve"> = t</t>
    </r>
    <r>
      <rPr>
        <b/>
        <i/>
        <sz val="8"/>
        <color theme="1"/>
        <rFont val="Calibri"/>
        <family val="2"/>
        <charset val="204"/>
        <scheme val="minor"/>
      </rPr>
      <t>max</t>
    </r>
    <r>
      <rPr>
        <b/>
        <i/>
        <sz val="12"/>
        <color theme="1"/>
        <rFont val="Calibri"/>
        <family val="2"/>
        <charset val="204"/>
        <scheme val="minor"/>
      </rPr>
      <t>/300</t>
    </r>
  </si>
  <si>
    <t>Значение предельно допустимого прогиба               должно быть не более 6 мм (ГОСТ Р 56926-2016)</t>
  </si>
  <si>
    <t>см</t>
  </si>
  <si>
    <t>Требуемый момент инерции по первому расчетному случаю определяется по формуле:</t>
  </si>
  <si>
    <r>
      <t xml:space="preserve">где </t>
    </r>
    <r>
      <rPr>
        <b/>
        <i/>
        <sz val="11"/>
        <color theme="1"/>
        <rFont val="Calibri"/>
        <family val="2"/>
        <charset val="204"/>
        <scheme val="minor"/>
      </rPr>
      <t>q</t>
    </r>
    <r>
      <rPr>
        <sz val="11"/>
        <color theme="1"/>
        <rFont val="Calibri"/>
        <family val="2"/>
        <charset val="204"/>
        <scheme val="minor"/>
      </rPr>
      <t xml:space="preserve"> - распределенная нагрузка на ригель;</t>
    </r>
  </si>
  <si>
    <t>где w - нормативное значение расчетной ветровой нагрузки;</t>
  </si>
  <si>
    <r>
      <rPr>
        <i/>
        <sz val="11"/>
        <color theme="1"/>
        <rFont val="Calibri"/>
        <family val="2"/>
        <charset val="204"/>
        <scheme val="minor"/>
      </rPr>
      <t>t</t>
    </r>
    <r>
      <rPr>
        <i/>
        <sz val="8"/>
        <color theme="1"/>
        <rFont val="Calibri"/>
        <family val="2"/>
        <charset val="204"/>
        <scheme val="minor"/>
      </rPr>
      <t>max</t>
    </r>
    <r>
      <rPr>
        <sz val="8"/>
        <color theme="1"/>
        <rFont val="Calibri"/>
        <family val="2"/>
        <charset val="204"/>
        <scheme val="minor"/>
      </rPr>
      <t xml:space="preserve">  </t>
    </r>
    <r>
      <rPr>
        <sz val="11"/>
        <color theme="1"/>
        <rFont val="Calibri"/>
        <family val="2"/>
        <charset val="204"/>
        <scheme val="minor"/>
      </rPr>
      <t xml:space="preserve"> - шаг стоек;</t>
    </r>
  </si>
  <si>
    <t xml:space="preserve">           - грузовая площадь ригеля</t>
  </si>
  <si>
    <r>
      <t xml:space="preserve"> </t>
    </r>
    <r>
      <rPr>
        <b/>
        <i/>
        <sz val="12"/>
        <color theme="1"/>
        <rFont val="Calibri"/>
        <family val="2"/>
        <charset val="204"/>
        <scheme val="minor"/>
      </rPr>
      <t>Е</t>
    </r>
    <r>
      <rPr>
        <sz val="11"/>
        <color theme="1"/>
        <rFont val="Calibri"/>
        <family val="2"/>
        <charset val="204"/>
        <scheme val="minor"/>
      </rPr>
      <t xml:space="preserve"> - модуль упругости алюминия, принимаемый по табл.Б1 Прил. Б СП128.13330.2016</t>
    </r>
  </si>
  <si>
    <t>в зависимости от температуры эксплуатации.</t>
  </si>
  <si>
    <r>
      <t xml:space="preserve">При температуре эксплуатации от -40 до +50 модуль упругости  </t>
    </r>
    <r>
      <rPr>
        <b/>
        <i/>
        <sz val="12"/>
        <color theme="1"/>
        <rFont val="Calibri"/>
        <family val="2"/>
        <charset val="204"/>
        <scheme val="minor"/>
      </rPr>
      <t xml:space="preserve">Е </t>
    </r>
    <r>
      <rPr>
        <sz val="11"/>
        <color theme="1"/>
        <rFont val="Calibri"/>
        <family val="2"/>
        <charset val="204"/>
        <scheme val="minor"/>
      </rPr>
      <t>= 0,7</t>
    </r>
    <r>
      <rPr>
        <sz val="11"/>
        <color theme="1"/>
        <rFont val="Calibri"/>
        <family val="2"/>
        <charset val="204"/>
      </rPr>
      <t>·10⁵ Н/мм²</t>
    </r>
    <r>
      <rPr>
        <sz val="11"/>
        <color theme="1"/>
        <rFont val="Calibri"/>
        <family val="2"/>
        <charset val="204"/>
        <scheme val="minor"/>
      </rPr>
      <t xml:space="preserve"> = 7,1 </t>
    </r>
    <r>
      <rPr>
        <sz val="11"/>
        <color theme="1"/>
        <rFont val="Calibri"/>
        <family val="2"/>
        <charset val="204"/>
      </rPr>
      <t>· 10⁵</t>
    </r>
    <r>
      <rPr>
        <sz val="11"/>
        <color theme="1"/>
        <rFont val="Calibri"/>
        <family val="2"/>
        <charset val="204"/>
        <scheme val="minor"/>
      </rPr>
      <t xml:space="preserve"> кгс/см</t>
    </r>
    <r>
      <rPr>
        <sz val="11"/>
        <color theme="1"/>
        <rFont val="Calibri"/>
        <family val="2"/>
        <charset val="204"/>
      </rPr>
      <t>²</t>
    </r>
  </si>
  <si>
    <t>Схема к определению грузовой площади:</t>
  </si>
  <si>
    <t xml:space="preserve">                - грузовая площадь ригеля при известном </t>
  </si>
  <si>
    <t xml:space="preserve"> максимальном шаге стоек</t>
  </si>
  <si>
    <r>
      <t>см</t>
    </r>
    <r>
      <rPr>
        <sz val="11"/>
        <color theme="1"/>
        <rFont val="Calibri"/>
        <family val="2"/>
        <charset val="204"/>
      </rPr>
      <t>²</t>
    </r>
  </si>
  <si>
    <r>
      <t>w</t>
    </r>
    <r>
      <rPr>
        <b/>
        <i/>
        <vertAlign val="subscript"/>
        <sz val="11"/>
        <rFont val="Arial Cyr"/>
        <charset val="204"/>
      </rPr>
      <t xml:space="preserve">m </t>
    </r>
    <r>
      <rPr>
        <b/>
        <i/>
        <sz val="11"/>
        <rFont val="Arial Cyr"/>
        <charset val="204"/>
      </rPr>
      <t>= w</t>
    </r>
    <r>
      <rPr>
        <b/>
        <i/>
        <vertAlign val="subscript"/>
        <sz val="11"/>
        <rFont val="Arial Cyr"/>
        <charset val="204"/>
      </rPr>
      <t>0</t>
    </r>
    <r>
      <rPr>
        <b/>
        <i/>
        <sz val="11"/>
        <rFont val="Arial Cyr"/>
        <charset val="204"/>
      </rPr>
      <t>k(z</t>
    </r>
    <r>
      <rPr>
        <b/>
        <i/>
        <vertAlign val="subscript"/>
        <sz val="11"/>
        <rFont val="Arial Cyr"/>
        <charset val="204"/>
      </rPr>
      <t>e</t>
    </r>
    <r>
      <rPr>
        <b/>
        <i/>
        <sz val="11"/>
        <rFont val="Arial Cyr"/>
        <charset val="204"/>
      </rPr>
      <t>)с =</t>
    </r>
  </si>
  <si>
    <r>
      <t>кгс/м</t>
    </r>
    <r>
      <rPr>
        <b/>
        <i/>
        <sz val="10"/>
        <rFont val="Calibri"/>
        <family val="2"/>
        <charset val="204"/>
      </rPr>
      <t>²</t>
    </r>
  </si>
  <si>
    <t>нормативное значение средней составляющей ветровой нагрузки</t>
  </si>
  <si>
    <r>
      <t>w</t>
    </r>
    <r>
      <rPr>
        <b/>
        <i/>
        <vertAlign val="subscript"/>
        <sz val="12"/>
        <rFont val="Arial Cyr"/>
        <charset val="204"/>
      </rPr>
      <t>p</t>
    </r>
    <r>
      <rPr>
        <b/>
        <i/>
        <sz val="12"/>
        <rFont val="Arial Cyr"/>
        <charset val="204"/>
      </rPr>
      <t>=w</t>
    </r>
    <r>
      <rPr>
        <b/>
        <i/>
        <vertAlign val="subscript"/>
        <sz val="12"/>
        <rFont val="Arial Cyr"/>
        <charset val="204"/>
      </rPr>
      <t>m</t>
    </r>
    <r>
      <rPr>
        <b/>
        <i/>
        <sz val="12"/>
        <rFont val="GreekS"/>
        <charset val="204"/>
      </rPr>
      <t>z</t>
    </r>
    <r>
      <rPr>
        <b/>
        <i/>
        <sz val="12"/>
        <rFont val="Arial Cyr"/>
        <charset val="204"/>
      </rPr>
      <t>(z</t>
    </r>
    <r>
      <rPr>
        <b/>
        <i/>
        <vertAlign val="subscript"/>
        <sz val="12"/>
        <rFont val="Arial Cyr"/>
        <charset val="204"/>
      </rPr>
      <t>e</t>
    </r>
    <r>
      <rPr>
        <b/>
        <i/>
        <sz val="12"/>
        <rFont val="Arial Cyr"/>
        <charset val="204"/>
      </rPr>
      <t>)</t>
    </r>
    <r>
      <rPr>
        <b/>
        <i/>
        <sz val="12"/>
        <rFont val="GreekS"/>
        <charset val="204"/>
      </rPr>
      <t>n</t>
    </r>
    <r>
      <rPr>
        <b/>
        <i/>
        <sz val="12"/>
        <rFont val="Arial Cyr"/>
        <charset val="204"/>
      </rPr>
      <t xml:space="preserve"> =</t>
    </r>
  </si>
  <si>
    <r>
      <t>нормативное значение пульсационной составляющей ветровой нагрузки на высоте z</t>
    </r>
    <r>
      <rPr>
        <vertAlign val="subscript"/>
        <sz val="10"/>
        <rFont val="Arial Cyr"/>
        <charset val="204"/>
      </rPr>
      <t>e</t>
    </r>
  </si>
  <si>
    <r>
      <t>w = 1,4*(w</t>
    </r>
    <r>
      <rPr>
        <b/>
        <i/>
        <vertAlign val="subscript"/>
        <sz val="11"/>
        <rFont val="Arial Cyr"/>
        <charset val="204"/>
      </rPr>
      <t>m</t>
    </r>
    <r>
      <rPr>
        <b/>
        <i/>
        <sz val="11"/>
        <rFont val="Arial Cyr"/>
        <charset val="204"/>
      </rPr>
      <t>+w</t>
    </r>
    <r>
      <rPr>
        <b/>
        <i/>
        <vertAlign val="subscript"/>
        <sz val="11"/>
        <rFont val="Arial Cyr"/>
        <charset val="204"/>
      </rPr>
      <t>p</t>
    </r>
    <r>
      <rPr>
        <b/>
        <i/>
        <sz val="11"/>
        <rFont val="Arial Cyr"/>
        <charset val="204"/>
      </rPr>
      <t>) =</t>
    </r>
  </si>
  <si>
    <t>нормативное значение расчетной ветровой нагрузки</t>
  </si>
  <si>
    <r>
      <rPr>
        <b/>
        <i/>
        <sz val="12"/>
        <color theme="1"/>
        <rFont val="Calibri"/>
        <family val="2"/>
        <charset val="204"/>
        <scheme val="minor"/>
      </rPr>
      <t>w</t>
    </r>
    <r>
      <rPr>
        <b/>
        <i/>
        <sz val="8"/>
        <color theme="1"/>
        <rFont val="Calibri"/>
        <family val="2"/>
        <charset val="204"/>
        <scheme val="minor"/>
      </rPr>
      <t xml:space="preserve">0 </t>
    </r>
    <r>
      <rPr>
        <b/>
        <i/>
        <sz val="11"/>
        <color theme="1"/>
        <rFont val="Calibri"/>
        <family val="2"/>
        <charset val="204"/>
        <scheme val="minor"/>
      </rPr>
      <t xml:space="preserve">- </t>
    </r>
    <r>
      <rPr>
        <sz val="11"/>
        <color theme="1"/>
        <rFont val="Calibri"/>
        <family val="2"/>
        <charset val="204"/>
        <scheme val="minor"/>
      </rPr>
      <t>нормативное значение ветрового давления, принимается по табл. 11.1 СП20.13330.2016</t>
    </r>
  </si>
  <si>
    <t>Ветровой район</t>
  </si>
  <si>
    <t>Ветровой район (принимается по карте 3 приложения Ж)</t>
  </si>
  <si>
    <t>Iа</t>
  </si>
  <si>
    <t>I</t>
  </si>
  <si>
    <t>II</t>
  </si>
  <si>
    <t>III</t>
  </si>
  <si>
    <t>IV</t>
  </si>
  <si>
    <t>V</t>
  </si>
  <si>
    <t>VI</t>
  </si>
  <si>
    <t>VII</t>
  </si>
  <si>
    <r>
      <rPr>
        <i/>
        <sz val="11"/>
        <color theme="1"/>
        <rFont val="Calibri"/>
        <family val="2"/>
        <charset val="204"/>
      </rPr>
      <t>wₒ</t>
    </r>
    <r>
      <rPr>
        <sz val="11"/>
        <color theme="1"/>
        <rFont val="Calibri"/>
        <family val="2"/>
        <charset val="204"/>
      </rPr>
      <t>, кПа</t>
    </r>
  </si>
  <si>
    <r>
      <rPr>
        <i/>
        <sz val="11"/>
        <color theme="1"/>
        <rFont val="Calibri"/>
        <family val="2"/>
        <charset val="204"/>
      </rPr>
      <t>wₒ</t>
    </r>
    <r>
      <rPr>
        <sz val="11"/>
        <color theme="1"/>
        <rFont val="Calibri"/>
        <family val="2"/>
        <charset val="204"/>
      </rPr>
      <t>, ксг/м²</t>
    </r>
  </si>
  <si>
    <t>=</t>
  </si>
  <si>
    <r>
      <t>кгс/м</t>
    </r>
    <r>
      <rPr>
        <b/>
        <i/>
        <sz val="11"/>
        <color theme="1"/>
        <rFont val="Calibri"/>
        <family val="2"/>
        <charset val="204"/>
      </rPr>
      <t>²</t>
    </r>
  </si>
  <si>
    <r>
      <t>k(z</t>
    </r>
    <r>
      <rPr>
        <b/>
        <i/>
        <sz val="8"/>
        <color theme="1"/>
        <rFont val="Calibri"/>
        <family val="2"/>
        <charset val="204"/>
        <scheme val="minor"/>
      </rPr>
      <t>e</t>
    </r>
    <r>
      <rPr>
        <b/>
        <i/>
        <sz val="12"/>
        <color theme="1"/>
        <rFont val="Calibri"/>
        <family val="2"/>
        <charset val="204"/>
        <scheme val="minor"/>
      </rPr>
      <t xml:space="preserve">) </t>
    </r>
    <r>
      <rPr>
        <sz val="12"/>
        <color theme="1"/>
        <rFont val="Calibri"/>
        <family val="2"/>
        <charset val="204"/>
        <scheme val="minor"/>
      </rPr>
      <t xml:space="preserve">- коэффициент, учитывающий изменение ветрового давления для высоты </t>
    </r>
    <r>
      <rPr>
        <b/>
        <i/>
        <sz val="12"/>
        <color theme="1"/>
        <rFont val="Calibri"/>
        <family val="2"/>
        <charset val="204"/>
        <scheme val="minor"/>
      </rPr>
      <t>z</t>
    </r>
    <r>
      <rPr>
        <b/>
        <i/>
        <sz val="8"/>
        <color theme="1"/>
        <rFont val="Calibri"/>
        <family val="2"/>
        <charset val="204"/>
        <scheme val="minor"/>
      </rPr>
      <t>e,</t>
    </r>
  </si>
  <si>
    <t>принимается по табл. 11.2 СП20.13330.2016</t>
  </si>
  <si>
    <r>
      <t xml:space="preserve">Коэффициент </t>
    </r>
    <r>
      <rPr>
        <b/>
        <i/>
        <sz val="14"/>
        <color theme="1"/>
        <rFont val="Calibri"/>
        <family val="2"/>
        <charset val="204"/>
      </rPr>
      <t xml:space="preserve">k </t>
    </r>
    <r>
      <rPr>
        <b/>
        <sz val="14"/>
        <color theme="1"/>
        <rFont val="Calibri"/>
        <family val="2"/>
        <charset val="204"/>
      </rPr>
      <t>для типов местности</t>
    </r>
  </si>
  <si>
    <r>
      <t xml:space="preserve">Выстота верхней отметки витража </t>
    </r>
    <r>
      <rPr>
        <sz val="11"/>
        <color theme="1"/>
        <rFont val="Calibri"/>
        <family val="2"/>
        <charset val="204"/>
      </rPr>
      <t>zₑ, м</t>
    </r>
  </si>
  <si>
    <t>А</t>
  </si>
  <si>
    <t>В</t>
  </si>
  <si>
    <t>С</t>
  </si>
  <si>
    <t>≤5</t>
  </si>
  <si>
    <t>Тип местности:</t>
  </si>
  <si>
    <t>А - открытые побережья морей, озер и водохранилищ,</t>
  </si>
  <si>
    <t xml:space="preserve"> сельские местности, в том числе с постройками высотой </t>
  </si>
  <si>
    <t>менее 10 м, пустыни, степи, лесостепи, тундра;</t>
  </si>
  <si>
    <t>В - городские территории, лесные массивы и др. местности</t>
  </si>
  <si>
    <t xml:space="preserve"> равномерно покрытые препятствиями высотой более 10м;</t>
  </si>
  <si>
    <t xml:space="preserve">С - городские районы с плотной застройкой зданиями высотой </t>
  </si>
  <si>
    <t>более 25м.</t>
  </si>
  <si>
    <r>
      <t>k(z</t>
    </r>
    <r>
      <rPr>
        <b/>
        <i/>
        <vertAlign val="subscript"/>
        <sz val="12"/>
        <rFont val="Arial Cyr"/>
        <charset val="204"/>
      </rPr>
      <t>e</t>
    </r>
    <r>
      <rPr>
        <b/>
        <i/>
        <sz val="12"/>
        <rFont val="Arial Cyr"/>
        <charset val="204"/>
      </rPr>
      <t>)=</t>
    </r>
  </si>
  <si>
    <r>
      <rPr>
        <b/>
        <i/>
        <sz val="14"/>
        <color theme="1"/>
        <rFont val="Calibri"/>
        <family val="2"/>
        <charset val="204"/>
        <scheme val="minor"/>
      </rPr>
      <t xml:space="preserve">с </t>
    </r>
    <r>
      <rPr>
        <i/>
        <sz val="14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-</t>
    </r>
    <r>
      <rPr>
        <sz val="11"/>
        <color theme="1"/>
        <rFont val="Calibri"/>
        <family val="2"/>
        <charset val="204"/>
        <scheme val="minor"/>
      </rPr>
      <t xml:space="preserve"> аэродинамический коэффициент, принимаемый по прилож. В.2.1 табл. В.2 СП 20.13330.2016.</t>
    </r>
  </si>
  <si>
    <t>Для наветренной стороны</t>
  </si>
  <si>
    <r>
      <rPr>
        <b/>
        <i/>
        <sz val="14"/>
        <color theme="1"/>
        <rFont val="Calibri"/>
        <family val="2"/>
        <charset val="204"/>
        <scheme val="minor"/>
      </rPr>
      <t>c</t>
    </r>
    <r>
      <rPr>
        <b/>
        <i/>
        <sz val="12"/>
        <color theme="1"/>
        <rFont val="Calibri"/>
        <family val="2"/>
        <charset val="204"/>
        <scheme val="minor"/>
      </rPr>
      <t xml:space="preserve"> =</t>
    </r>
  </si>
  <si>
    <t>Для угловых участков стен</t>
  </si>
  <si>
    <t>Для подветренной стороны</t>
  </si>
  <si>
    <r>
      <rPr>
        <b/>
        <i/>
        <sz val="12"/>
        <color theme="1"/>
        <rFont val="Calibri"/>
        <family val="2"/>
        <charset val="204"/>
        <scheme val="minor"/>
      </rPr>
      <t>k</t>
    </r>
    <r>
      <rPr>
        <b/>
        <i/>
        <sz val="8"/>
        <color theme="1"/>
        <rFont val="Calibri"/>
        <family val="2"/>
        <charset val="204"/>
        <scheme val="minor"/>
      </rPr>
      <t>n</t>
    </r>
    <r>
      <rPr>
        <b/>
        <i/>
        <sz val="11"/>
        <color theme="1"/>
        <rFont val="Calibri"/>
        <family val="2"/>
        <charset val="204"/>
        <scheme val="minor"/>
      </rPr>
      <t xml:space="preserve"> = 1,4</t>
    </r>
    <r>
      <rPr>
        <b/>
        <i/>
        <sz val="8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- коэффициент надежности по ветровой нагрузке, принимаемый по п.11.1.12 СП 20.13330.2016</t>
    </r>
  </si>
  <si>
    <r>
      <rPr>
        <b/>
        <i/>
        <sz val="12"/>
        <color theme="1"/>
        <rFont val="Calibri"/>
        <family val="2"/>
        <charset val="204"/>
      </rPr>
      <t>ξ(z</t>
    </r>
    <r>
      <rPr>
        <b/>
        <i/>
        <sz val="8"/>
        <color theme="1"/>
        <rFont val="Calibri"/>
        <family val="2"/>
        <charset val="204"/>
      </rPr>
      <t>e</t>
    </r>
    <r>
      <rPr>
        <b/>
        <i/>
        <sz val="12"/>
        <color theme="1"/>
        <rFont val="Calibri"/>
        <family val="2"/>
        <charset val="204"/>
      </rPr>
      <t xml:space="preserve">) </t>
    </r>
    <r>
      <rPr>
        <sz val="11"/>
        <color theme="1"/>
        <rFont val="Calibri"/>
        <family val="2"/>
        <charset val="204"/>
      </rPr>
      <t>- коэффициент пульсации давления ветра, принимаемый по табл.11.4 СП20.13330.2016</t>
    </r>
  </si>
  <si>
    <r>
      <rPr>
        <b/>
        <i/>
        <sz val="14"/>
        <color theme="1"/>
        <rFont val="Calibri"/>
        <family val="2"/>
        <charset val="204"/>
      </rPr>
      <t>ξ(z</t>
    </r>
    <r>
      <rPr>
        <b/>
        <i/>
        <sz val="8"/>
        <color theme="1"/>
        <rFont val="Calibri"/>
        <family val="2"/>
        <charset val="204"/>
      </rPr>
      <t>e</t>
    </r>
    <r>
      <rPr>
        <b/>
        <i/>
        <sz val="14"/>
        <color theme="1"/>
        <rFont val="Calibri"/>
        <family val="2"/>
        <charset val="204"/>
      </rPr>
      <t xml:space="preserve">)- </t>
    </r>
    <r>
      <rPr>
        <b/>
        <sz val="14"/>
        <color theme="1"/>
        <rFont val="Calibri"/>
        <family val="2"/>
        <charset val="204"/>
      </rPr>
      <t>коэффициент пульсации давления ветра для типов местности</t>
    </r>
  </si>
  <si>
    <t>≥480</t>
  </si>
  <si>
    <r>
      <rPr>
        <b/>
        <i/>
        <sz val="12"/>
        <color theme="1"/>
        <rFont val="Calibri"/>
        <family val="2"/>
        <charset val="204"/>
      </rPr>
      <t>ξ(z</t>
    </r>
    <r>
      <rPr>
        <b/>
        <i/>
        <sz val="8"/>
        <color theme="1"/>
        <rFont val="Calibri"/>
        <family val="2"/>
        <charset val="204"/>
      </rPr>
      <t>e</t>
    </r>
    <r>
      <rPr>
        <b/>
        <i/>
        <sz val="12"/>
        <color theme="1"/>
        <rFont val="Calibri"/>
        <family val="2"/>
        <charset val="204"/>
      </rPr>
      <t>) =</t>
    </r>
  </si>
  <si>
    <t>ширина витража, м</t>
  </si>
  <si>
    <r>
      <t xml:space="preserve">Коэффициент </t>
    </r>
    <r>
      <rPr>
        <i/>
        <sz val="11"/>
        <color theme="1"/>
        <rFont val="Calibri"/>
        <family val="2"/>
        <charset val="204"/>
      </rPr>
      <t>υ на высоте, м</t>
    </r>
  </si>
  <si>
    <r>
      <rPr>
        <b/>
        <sz val="12"/>
        <color theme="1"/>
        <rFont val="Calibri"/>
        <family val="2"/>
        <charset val="204"/>
      </rPr>
      <t>ν</t>
    </r>
    <r>
      <rPr>
        <b/>
        <i/>
        <sz val="12"/>
        <color theme="1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</rPr>
      <t>=</t>
    </r>
  </si>
  <si>
    <t>Основная координатная плоскость, параллельно которой расположена расчетная поверхность</t>
  </si>
  <si>
    <t>r</t>
  </si>
  <si>
    <t>c</t>
  </si>
  <si>
    <t>zoy</t>
  </si>
  <si>
    <t>b</t>
  </si>
  <si>
    <t>h</t>
  </si>
  <si>
    <t>zox</t>
  </si>
  <si>
    <r>
      <t>0,4</t>
    </r>
    <r>
      <rPr>
        <i/>
        <sz val="9"/>
        <rFont val="Times New Roman"/>
        <family val="1"/>
        <charset val="204"/>
      </rPr>
      <t>а</t>
    </r>
  </si>
  <si>
    <t>xoy</t>
  </si>
  <si>
    <t>а</t>
  </si>
  <si>
    <t>h=</t>
  </si>
  <si>
    <t>высота здания в направлении 0Z</t>
  </si>
  <si>
    <t>b=</t>
  </si>
  <si>
    <t>ширина здания в направлении 0Y</t>
  </si>
  <si>
    <t>a=</t>
  </si>
  <si>
    <t>ширна здания в направлении 0X</t>
  </si>
  <si>
    <t>Iх</t>
  </si>
  <si>
    <t>Iу</t>
  </si>
  <si>
    <t>Wy</t>
  </si>
  <si>
    <r>
      <t xml:space="preserve">Распеределенная нагрузка на ригель при известном шаге стоек  </t>
    </r>
    <r>
      <rPr>
        <b/>
        <i/>
        <sz val="11"/>
        <color theme="1"/>
        <rFont val="Calibri"/>
        <family val="2"/>
        <charset val="204"/>
        <scheme val="minor"/>
      </rPr>
      <t>t</t>
    </r>
    <r>
      <rPr>
        <b/>
        <i/>
        <sz val="8"/>
        <color theme="1"/>
        <rFont val="Calibri"/>
        <family val="2"/>
        <charset val="204"/>
        <scheme val="minor"/>
      </rPr>
      <t>max</t>
    </r>
    <r>
      <rPr>
        <b/>
        <i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 и расчетном шаге ригелей </t>
    </r>
    <r>
      <rPr>
        <b/>
        <i/>
        <sz val="11"/>
        <color theme="1"/>
        <rFont val="Calibri"/>
        <family val="2"/>
        <charset val="204"/>
        <scheme val="minor"/>
      </rPr>
      <t>t</t>
    </r>
    <r>
      <rPr>
        <b/>
        <i/>
        <sz val="8"/>
        <color theme="1"/>
        <rFont val="Calibri"/>
        <family val="2"/>
        <charset val="204"/>
        <scheme val="minor"/>
      </rPr>
      <t>р</t>
    </r>
  </si>
  <si>
    <t>F50 21026-1</t>
  </si>
  <si>
    <t>4,81 см⁴</t>
  </si>
  <si>
    <t>9,85 см⁴</t>
  </si>
  <si>
    <t>3,94 см³</t>
  </si>
  <si>
    <t>определяетсяпо формуле:</t>
  </si>
  <si>
    <t>F50 21045-1</t>
  </si>
  <si>
    <r>
      <t>15,89 см</t>
    </r>
    <r>
      <rPr>
        <sz val="11"/>
        <color theme="1"/>
        <rFont val="Calibri"/>
        <family val="2"/>
        <charset val="204"/>
      </rPr>
      <t>⁴</t>
    </r>
  </si>
  <si>
    <t>14,63 см⁴</t>
  </si>
  <si>
    <r>
      <t>5,85 см</t>
    </r>
    <r>
      <rPr>
        <sz val="11"/>
        <color theme="1"/>
        <rFont val="Calibri"/>
        <family val="2"/>
        <charset val="204"/>
      </rPr>
      <t>³</t>
    </r>
  </si>
  <si>
    <t>F50 21056-1</t>
  </si>
  <si>
    <t>24,31 см⁴</t>
  </si>
  <si>
    <t>15,37 см⁴</t>
  </si>
  <si>
    <t>6,15 см³</t>
  </si>
  <si>
    <t>F50 21070-1</t>
  </si>
  <si>
    <t>40,02 см⁴</t>
  </si>
  <si>
    <t>18,15 см⁴</t>
  </si>
  <si>
    <t>7,26 см³</t>
  </si>
  <si>
    <t>q =</t>
  </si>
  <si>
    <t>кгс/см</t>
  </si>
  <si>
    <t>F50 21086-1</t>
  </si>
  <si>
    <t>78,69 см⁴</t>
  </si>
  <si>
    <t>22,85 см⁴</t>
  </si>
  <si>
    <t>9,14 см³</t>
  </si>
  <si>
    <t>F50 21100-1</t>
  </si>
  <si>
    <t>108,3 см⁴</t>
  </si>
  <si>
    <t>25,46 см⁴</t>
  </si>
  <si>
    <t>10,18 см³</t>
  </si>
  <si>
    <t>Определяем минимально допустимый момент инерции профиля                    ригеля:</t>
  </si>
  <si>
    <t>F50 21116-1</t>
  </si>
  <si>
    <t>168,42 см⁴</t>
  </si>
  <si>
    <t>29,81 см⁴</t>
  </si>
  <si>
    <t>11,92 см³</t>
  </si>
  <si>
    <t>F50 21130-1</t>
  </si>
  <si>
    <t>222,86 см⁴</t>
  </si>
  <si>
    <t>37,59 см⁴</t>
  </si>
  <si>
    <t>13,04 см³</t>
  </si>
  <si>
    <t>F50 21176-1</t>
  </si>
  <si>
    <t>593,5 см⁴</t>
  </si>
  <si>
    <t>70,23 см⁴</t>
  </si>
  <si>
    <t>24,78 см³</t>
  </si>
  <si>
    <r>
      <t>см</t>
    </r>
    <r>
      <rPr>
        <sz val="11"/>
        <color theme="1"/>
        <rFont val="Calibri"/>
        <family val="2"/>
        <charset val="204"/>
      </rPr>
      <t>⁴</t>
    </r>
  </si>
  <si>
    <r>
      <t>см</t>
    </r>
    <r>
      <rPr>
        <sz val="11"/>
        <color theme="1"/>
        <rFont val="Calibri"/>
        <family val="2"/>
        <charset val="204"/>
      </rPr>
      <t>⁴   &lt;</t>
    </r>
  </si>
  <si>
    <t>2.2 Выбор горизонтального ригеля по условию жесткости в зависимости</t>
  </si>
  <si>
    <t>от нагрузки стеклом (предельное состояние второй группы).</t>
  </si>
  <si>
    <t>Второй расчетный случай.</t>
  </si>
  <si>
    <t>В качестве внешнего воздействия на конструкцию принимается вес заполнения.</t>
  </si>
  <si>
    <t>Расчетная схема:</t>
  </si>
  <si>
    <t>Требуемый момент инерции профиля:</t>
  </si>
  <si>
    <r>
      <t xml:space="preserve">где </t>
    </r>
    <r>
      <rPr>
        <b/>
        <i/>
        <sz val="11"/>
        <color theme="1"/>
        <rFont val="Calibri"/>
        <family val="2"/>
        <charset val="204"/>
        <scheme val="minor"/>
      </rPr>
      <t xml:space="preserve">а </t>
    </r>
    <r>
      <rPr>
        <sz val="11"/>
        <color theme="1"/>
        <rFont val="Calibri"/>
        <family val="2"/>
        <charset val="204"/>
        <scheme val="minor"/>
      </rPr>
      <t>- расстояние от точки приложения силы до опоры. При отсутствии специальных требований</t>
    </r>
  </si>
  <si>
    <r>
      <t xml:space="preserve">значение </t>
    </r>
    <r>
      <rPr>
        <b/>
        <i/>
        <sz val="11"/>
        <color theme="1"/>
        <rFont val="Calibri"/>
        <family val="2"/>
        <charset val="204"/>
        <scheme val="minor"/>
      </rPr>
      <t>а</t>
    </r>
    <r>
      <rPr>
        <sz val="11"/>
        <color theme="1"/>
        <rFont val="Calibri"/>
        <family val="2"/>
        <charset val="204"/>
        <scheme val="minor"/>
      </rPr>
      <t xml:space="preserve"> принимается равным</t>
    </r>
  </si>
  <si>
    <t>см.</t>
  </si>
  <si>
    <t xml:space="preserve">                   - момент инерции профиля относительно оси, перпендикулярной плоскости остекления;</t>
  </si>
  <si>
    <t xml:space="preserve">                     - допустимый прогиб ригеля, определяется по СНиП 2.03.06-85</t>
  </si>
  <si>
    <r>
      <t>f</t>
    </r>
    <r>
      <rPr>
        <b/>
        <i/>
        <sz val="8"/>
        <color theme="1"/>
        <rFont val="Calibri"/>
        <family val="2"/>
        <charset val="204"/>
        <scheme val="minor"/>
      </rPr>
      <t>доп</t>
    </r>
    <r>
      <rPr>
        <b/>
        <i/>
        <sz val="12"/>
        <color theme="1"/>
        <rFont val="Calibri"/>
        <family val="2"/>
        <charset val="204"/>
        <scheme val="minor"/>
      </rPr>
      <t xml:space="preserve"> = t </t>
    </r>
    <r>
      <rPr>
        <b/>
        <i/>
        <sz val="8"/>
        <color theme="1"/>
        <rFont val="Calibri"/>
        <family val="2"/>
        <charset val="204"/>
        <scheme val="minor"/>
      </rPr>
      <t>max</t>
    </r>
    <r>
      <rPr>
        <b/>
        <i/>
        <sz val="12"/>
        <color theme="1"/>
        <rFont val="Calibri"/>
        <family val="2"/>
        <charset val="204"/>
        <scheme val="minor"/>
      </rPr>
      <t>/200</t>
    </r>
  </si>
  <si>
    <r>
      <t>f</t>
    </r>
    <r>
      <rPr>
        <b/>
        <i/>
        <sz val="8"/>
        <color theme="1"/>
        <rFont val="Calibri"/>
        <family val="2"/>
        <charset val="204"/>
        <scheme val="minor"/>
      </rPr>
      <t>доп</t>
    </r>
    <r>
      <rPr>
        <b/>
        <i/>
        <sz val="12"/>
        <color theme="1"/>
        <rFont val="Calibri"/>
        <family val="2"/>
        <charset val="204"/>
        <scheme val="minor"/>
      </rPr>
      <t xml:space="preserve"> = t </t>
    </r>
    <r>
      <rPr>
        <b/>
        <i/>
        <sz val="8"/>
        <color theme="1"/>
        <rFont val="Calibri"/>
        <family val="2"/>
        <charset val="204"/>
        <scheme val="minor"/>
      </rPr>
      <t>max</t>
    </r>
    <r>
      <rPr>
        <b/>
        <i/>
        <sz val="12"/>
        <color theme="1"/>
        <rFont val="Calibri"/>
        <family val="2"/>
        <charset val="204"/>
        <scheme val="minor"/>
      </rPr>
      <t>/300</t>
    </r>
  </si>
  <si>
    <t>При этом допустимый прогиб не должен превышать 0,3 см над стеклопакетом,</t>
  </si>
  <si>
    <t xml:space="preserve"> не более 0,5 см - над створкой</t>
  </si>
  <si>
    <r>
      <t xml:space="preserve">Р </t>
    </r>
    <r>
      <rPr>
        <sz val="11"/>
        <color theme="1"/>
        <rFont val="Calibri"/>
        <family val="2"/>
        <charset val="204"/>
        <scheme val="minor"/>
      </rPr>
      <t xml:space="preserve">- максимальная масса элемента заполнения изо всех, опирающихся на ригель в пролете </t>
    </r>
  </si>
  <si>
    <r>
      <t xml:space="preserve">Определяем усилие </t>
    </r>
    <r>
      <rPr>
        <b/>
        <i/>
        <sz val="11"/>
        <color theme="1"/>
        <rFont val="Calibri"/>
        <family val="2"/>
        <charset val="204"/>
        <scheme val="minor"/>
      </rPr>
      <t>Р</t>
    </r>
    <r>
      <rPr>
        <sz val="11"/>
        <color theme="1"/>
        <rFont val="Calibri"/>
        <family val="2"/>
        <charset val="204"/>
        <scheme val="minor"/>
      </rPr>
      <t xml:space="preserve"> по формуле:</t>
    </r>
  </si>
  <si>
    <t>где            - толщина j-го стекла в составе стеклопакета;</t>
  </si>
  <si>
    <t>n - количество стекол в составе стеклопакета;</t>
  </si>
  <si>
    <t xml:space="preserve">           </t>
  </si>
  <si>
    <t xml:space="preserve">    - удельный вес стекла.</t>
  </si>
  <si>
    <t>P =</t>
  </si>
  <si>
    <t>кг</t>
  </si>
  <si>
    <t>Определяем минимально допустимый момент инерции профиля  ригеля относительно оси,</t>
  </si>
  <si>
    <t>перпендикулярной плоскости остеления,                 :</t>
  </si>
  <si>
    <t>2.3 Расчет горизонтального ригеля на прочность</t>
  </si>
  <si>
    <t>(предельное состояние первой группы)</t>
  </si>
  <si>
    <t>Расчет на прочность элементов, изгибаемых в одной из главных плоскостей, следует выполнять по</t>
  </si>
  <si>
    <t xml:space="preserve"> формуле (п.4.11 СНиП 2.03.03-85)</t>
  </si>
  <si>
    <r>
      <t xml:space="preserve">где </t>
    </r>
    <r>
      <rPr>
        <b/>
        <i/>
        <sz val="11"/>
        <color theme="1"/>
        <rFont val="Calibri"/>
        <family val="2"/>
        <charset val="204"/>
      </rPr>
      <t>σ</t>
    </r>
    <r>
      <rPr>
        <sz val="11"/>
        <color theme="1"/>
        <rFont val="Calibri"/>
        <family val="2"/>
        <charset val="204"/>
      </rPr>
      <t xml:space="preserve"> - нормальное напряжение, возникающее от изгибающей нагрузки;</t>
    </r>
  </si>
  <si>
    <r>
      <rPr>
        <b/>
        <i/>
        <sz val="11"/>
        <color theme="1"/>
        <rFont val="Calibri"/>
        <family val="2"/>
        <charset val="204"/>
        <scheme val="minor"/>
      </rPr>
      <t>М</t>
    </r>
    <r>
      <rPr>
        <sz val="11"/>
        <color theme="1"/>
        <rFont val="Calibri"/>
        <family val="2"/>
        <charset val="204"/>
        <scheme val="minor"/>
      </rPr>
      <t xml:space="preserve"> - изгибающий момент;</t>
    </r>
  </si>
  <si>
    <t xml:space="preserve">                   - минимальный момент сопротивления сечения элемента;</t>
  </si>
  <si>
    <t xml:space="preserve">            - расчетное сопротивление для алюминия АД31Т1 (табл.4 СП 128.13330.2016);</t>
  </si>
  <si>
    <r>
      <rPr>
        <i/>
        <sz val="11"/>
        <color theme="1"/>
        <rFont val="Calibri"/>
        <family val="2"/>
        <charset val="204"/>
      </rPr>
      <t>γ</t>
    </r>
    <r>
      <rPr>
        <i/>
        <sz val="8"/>
        <color theme="1"/>
        <rFont val="Calibri"/>
        <family val="2"/>
        <charset val="204"/>
      </rPr>
      <t>c</t>
    </r>
    <r>
      <rPr>
        <sz val="11"/>
        <color theme="1"/>
        <rFont val="Calibri"/>
        <family val="2"/>
        <charset val="204"/>
      </rPr>
      <t xml:space="preserve">- коэффициент условий работы, </t>
    </r>
    <r>
      <rPr>
        <i/>
        <sz val="11"/>
        <color theme="1"/>
        <rFont val="Calibri"/>
        <family val="2"/>
        <charset val="204"/>
      </rPr>
      <t>γ</t>
    </r>
    <r>
      <rPr>
        <i/>
        <sz val="8"/>
        <color theme="1"/>
        <rFont val="Calibri"/>
        <family val="2"/>
        <charset val="204"/>
      </rPr>
      <t>c</t>
    </r>
    <r>
      <rPr>
        <i/>
        <sz val="11"/>
        <color theme="1"/>
        <rFont val="Calibri"/>
        <family val="2"/>
        <charset val="204"/>
      </rPr>
      <t xml:space="preserve"> = 0,6 </t>
    </r>
    <r>
      <rPr>
        <sz val="11"/>
        <color theme="1"/>
        <rFont val="Calibri"/>
        <family val="2"/>
        <charset val="204"/>
      </rPr>
      <t>(табл.6 СП 128.13330.2016)</t>
    </r>
  </si>
  <si>
    <r>
      <t xml:space="preserve">где </t>
    </r>
    <r>
      <rPr>
        <b/>
        <i/>
        <sz val="11"/>
        <color theme="1"/>
        <rFont val="Calibri"/>
        <family val="2"/>
        <charset val="204"/>
        <scheme val="minor"/>
      </rPr>
      <t xml:space="preserve">w </t>
    </r>
    <r>
      <rPr>
        <sz val="11"/>
        <color theme="1"/>
        <rFont val="Calibri"/>
        <family val="2"/>
        <charset val="204"/>
        <scheme val="minor"/>
      </rPr>
      <t xml:space="preserve">- нормативное значение расчетной ветровой нагрузки;    </t>
    </r>
    <r>
      <rPr>
        <b/>
        <i/>
        <sz val="11"/>
        <color theme="1"/>
        <rFont val="Calibri"/>
        <family val="2"/>
        <charset val="204"/>
        <scheme val="minor"/>
      </rPr>
      <t xml:space="preserve"> w =</t>
    </r>
  </si>
  <si>
    <t>M =</t>
  </si>
  <si>
    <r>
      <t>кгс</t>
    </r>
    <r>
      <rPr>
        <sz val="11"/>
        <color theme="1"/>
        <rFont val="Calibri"/>
        <family val="2"/>
        <charset val="204"/>
      </rPr>
      <t>·c</t>
    </r>
    <r>
      <rPr>
        <sz val="11"/>
        <color theme="1"/>
        <rFont val="Calibri"/>
        <family val="2"/>
        <charset val="204"/>
        <scheme val="minor"/>
      </rPr>
      <t>м</t>
    </r>
  </si>
  <si>
    <t>Требуемый минимальный момент сопротивления:</t>
  </si>
  <si>
    <r>
      <t>см</t>
    </r>
    <r>
      <rPr>
        <sz val="11"/>
        <color theme="1"/>
        <rFont val="Calibri"/>
        <family val="2"/>
        <charset val="204"/>
      </rPr>
      <t>³</t>
    </r>
  </si>
  <si>
    <t>фактический момент инерции ригельного профиля</t>
  </si>
  <si>
    <r>
      <t>см</t>
    </r>
    <r>
      <rPr>
        <sz val="11"/>
        <color theme="1"/>
        <rFont val="Calibri"/>
        <family val="2"/>
        <charset val="204"/>
      </rPr>
      <t>³  &lt;</t>
    </r>
  </si>
  <si>
    <t>Условие выполняется</t>
  </si>
  <si>
    <t>Вывод:</t>
  </si>
  <si>
    <t xml:space="preserve">Выбран ригельный профиль </t>
  </si>
  <si>
    <t>, удовлетворяющий всем трем расчетным условиям:</t>
  </si>
  <si>
    <t xml:space="preserve">условию жесткости в зависимости от ветровой нагрузки, условию жесткости в зависисмости от </t>
  </si>
  <si>
    <t>нагрузки заполнением, условию напрочность.</t>
  </si>
  <si>
    <r>
      <rPr>
        <b/>
        <sz val="12"/>
        <color theme="1"/>
        <rFont val="Calibri"/>
        <family val="2"/>
        <charset val="204"/>
      </rPr>
      <t>ν</t>
    </r>
    <r>
      <rPr>
        <b/>
        <i/>
        <sz val="12"/>
        <color theme="1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</rPr>
      <t>- коэффициент пространственной корреляции, принимаемый по табл. 11.6 СП20.13330.2016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</si>
</sst>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5"/>
      <color theme="1"/>
      <name val="Calibri"/>
      <family val="2"/>
      <charset val="204"/>
      <scheme val="minor"/>
    </font>
    <font>
      <i/>
      <sz val="13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b/>
      <i/>
      <sz val="8"/>
      <color theme="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i/>
      <sz val="13"/>
      <name val="Calibri"/>
      <family val="2"/>
      <charset val="204"/>
      <scheme val="minor"/>
    </font>
    <font>
      <b/>
      <i/>
      <sz val="8"/>
      <name val="Calibri"/>
      <family val="2"/>
      <charset val="204"/>
      <scheme val="minor"/>
    </font>
    <font>
      <b/>
      <i/>
      <sz val="14"/>
      <color theme="5" tint="-0.499984740745262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1"/>
      <name val="Arial Cyr"/>
      <charset val="204"/>
    </font>
    <font>
      <b/>
      <i/>
      <vertAlign val="subscript"/>
      <sz val="11"/>
      <name val="Arial Cyr"/>
      <charset val="204"/>
    </font>
    <font>
      <b/>
      <i/>
      <sz val="10"/>
      <name val="Arial Cyr"/>
      <charset val="204"/>
    </font>
    <font>
      <b/>
      <i/>
      <sz val="10"/>
      <name val="Calibri"/>
      <family val="2"/>
      <charset val="204"/>
    </font>
    <font>
      <b/>
      <i/>
      <sz val="12"/>
      <name val="Arial Cyr"/>
      <charset val="204"/>
    </font>
    <font>
      <b/>
      <i/>
      <vertAlign val="subscript"/>
      <sz val="12"/>
      <name val="Arial Cyr"/>
      <charset val="204"/>
    </font>
    <font>
      <b/>
      <i/>
      <sz val="12"/>
      <name val="GreekS"/>
      <charset val="204"/>
    </font>
    <font>
      <vertAlign val="subscript"/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i/>
      <sz val="1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</font>
    <font>
      <b/>
      <i/>
      <sz val="8"/>
      <color theme="1"/>
      <name val="Calibri"/>
      <family val="2"/>
      <charset val="204"/>
    </font>
    <font>
      <sz val="9"/>
      <name val="Times New Roman"/>
      <family val="1"/>
      <charset val="204"/>
    </font>
    <font>
      <i/>
      <sz val="9"/>
      <name val="Symbol"/>
      <family val="1"/>
      <charset val="2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8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2" tint="-9.9978637043366805E-2"/>
        <bgColor indexed="64"/>
      </patternFill>
    </fill>
  </fills>
  <borders count="41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00B0F0"/>
      </left>
      <right style="medium">
        <color rgb="FF00B0F0"/>
      </right>
      <top/>
      <bottom style="medium">
        <color rgb="FF00B0F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/>
      <right style="medium">
        <color rgb="FFFF0000"/>
      </right>
      <top/>
      <bottom/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2">
    <xf numFmtId="0" fontId="0" fillId="0" borderId="0"/>
    <xf numFmtId="0" fontId="22" fillId="0" borderId="0"/>
  </cellStyleXfs>
  <cellXfs count="178">
    <xf numFmtId="0" fontId="0" fillId="0" borderId="0" xfId="0"/>
    <xf numFmtId="0" fontId="0" fillId="0" borderId="1" xfId="0" applyBorder="1"/>
    <xf numFmtId="49" fontId="3" fillId="0" borderId="0" xfId="0" applyNumberFormat="1" applyFont="1"/>
    <xf numFmtId="0" fontId="4" fillId="0" borderId="0" xfId="0" applyFont="1"/>
    <xf numFmtId="0" fontId="0" fillId="0" borderId="2" xfId="0" applyBorder="1"/>
    <xf numFmtId="0" fontId="5" fillId="0" borderId="0" xfId="0" applyFont="1"/>
    <xf numFmtId="0" fontId="0" fillId="2" borderId="0" xfId="0" applyFill="1" applyBorder="1"/>
    <xf numFmtId="0" fontId="8" fillId="0" borderId="0" xfId="0" applyFont="1" applyAlignment="1">
      <alignment horizontal="right" vertical="top"/>
    </xf>
    <xf numFmtId="0" fontId="0" fillId="0" borderId="0" xfId="0" applyFont="1"/>
    <xf numFmtId="0" fontId="10" fillId="0" borderId="0" xfId="0" applyFont="1" applyBorder="1" applyAlignment="1">
      <alignment horizontal="right"/>
    </xf>
    <xf numFmtId="0" fontId="0" fillId="0" borderId="0" xfId="0" applyNumberFormat="1" applyAlignment="1"/>
    <xf numFmtId="0" fontId="0" fillId="0" borderId="0" xfId="0" applyBorder="1" applyAlignment="1">
      <alignment horizontal="center"/>
    </xf>
    <xf numFmtId="0" fontId="9" fillId="0" borderId="0" xfId="0" applyFont="1" applyBorder="1" applyAlignment="1"/>
    <xf numFmtId="0" fontId="1" fillId="0" borderId="0" xfId="0" applyFont="1" applyBorder="1" applyAlignment="1">
      <alignment wrapText="1"/>
    </xf>
    <xf numFmtId="0" fontId="5" fillId="0" borderId="0" xfId="0" applyFont="1" applyAlignment="1">
      <alignment horizontal="right"/>
    </xf>
    <xf numFmtId="0" fontId="1" fillId="0" borderId="0" xfId="0" applyFont="1"/>
    <xf numFmtId="0" fontId="0" fillId="0" borderId="0" xfId="0" applyProtection="1">
      <protection locked="0"/>
    </xf>
    <xf numFmtId="0" fontId="5" fillId="0" borderId="0" xfId="0" applyFont="1" applyAlignment="1">
      <alignment horizontal="righ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10" fillId="0" borderId="0" xfId="0" applyFont="1" applyAlignment="1">
      <alignment horizontal="right"/>
    </xf>
    <xf numFmtId="0" fontId="9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/>
    <xf numFmtId="0" fontId="13" fillId="0" borderId="0" xfId="0" applyFont="1" applyAlignment="1">
      <alignment horizontal="right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Fill="1" applyBorder="1"/>
    <xf numFmtId="0" fontId="16" fillId="0" borderId="0" xfId="0" applyFont="1"/>
    <xf numFmtId="0" fontId="10" fillId="0" borderId="0" xfId="0" applyFont="1"/>
    <xf numFmtId="0" fontId="0" fillId="0" borderId="13" xfId="0" applyBorder="1"/>
    <xf numFmtId="2" fontId="0" fillId="0" borderId="13" xfId="0" applyNumberFormat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0" fillId="0" borderId="13" xfId="0" applyBorder="1" applyAlignment="1" applyProtection="1">
      <alignment horizontal="center"/>
      <protection hidden="1"/>
    </xf>
    <xf numFmtId="0" fontId="23" fillId="0" borderId="0" xfId="1" applyFont="1" applyAlignment="1">
      <alignment horizontal="center" vertical="center"/>
    </xf>
    <xf numFmtId="2" fontId="25" fillId="0" borderId="13" xfId="1" applyNumberFormat="1" applyFont="1" applyFill="1" applyBorder="1" applyAlignment="1" applyProtection="1">
      <alignment horizontal="center" vertical="center"/>
      <protection hidden="1"/>
    </xf>
    <xf numFmtId="0" fontId="25" fillId="0" borderId="0" xfId="1" applyFont="1" applyAlignment="1">
      <alignment horizontal="center" vertical="center"/>
    </xf>
    <xf numFmtId="0" fontId="22" fillId="0" borderId="0" xfId="1" applyFont="1" applyAlignment="1">
      <alignment vertical="center"/>
    </xf>
    <xf numFmtId="2" fontId="22" fillId="0" borderId="0" xfId="1" applyNumberFormat="1" applyFont="1" applyFill="1" applyAlignment="1" applyProtection="1">
      <alignment horizontal="center" vertical="center"/>
      <protection hidden="1"/>
    </xf>
    <xf numFmtId="0" fontId="22" fillId="0" borderId="0" xfId="1" applyFont="1" applyAlignment="1">
      <alignment horizontal="left" vertical="center"/>
    </xf>
    <xf numFmtId="0" fontId="27" fillId="0" borderId="0" xfId="1" applyFont="1" applyAlignment="1">
      <alignment horizontal="right" vertical="center"/>
    </xf>
    <xf numFmtId="0" fontId="25" fillId="0" borderId="0" xfId="1" applyFont="1" applyAlignment="1">
      <alignment vertical="center"/>
    </xf>
    <xf numFmtId="0" fontId="22" fillId="0" borderId="0" xfId="1" applyFont="1" applyAlignment="1">
      <alignment horizontal="left" vertical="justify" wrapText="1"/>
    </xf>
    <xf numFmtId="0" fontId="23" fillId="0" borderId="0" xfId="1" applyFont="1" applyAlignment="1">
      <alignment horizontal="center"/>
    </xf>
    <xf numFmtId="0" fontId="25" fillId="0" borderId="0" xfId="1" applyFont="1" applyAlignment="1">
      <alignment horizontal="center"/>
    </xf>
    <xf numFmtId="0" fontId="22" fillId="0" borderId="0" xfId="1" applyFont="1" applyAlignment="1">
      <alignment horizontal="left"/>
    </xf>
    <xf numFmtId="2" fontId="22" fillId="0" borderId="0" xfId="1" applyNumberFormat="1" applyFont="1" applyFill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7" fillId="0" borderId="20" xfId="0" applyFont="1" applyBorder="1"/>
    <xf numFmtId="0" fontId="0" fillId="0" borderId="21" xfId="0" applyBorder="1"/>
    <xf numFmtId="0" fontId="0" fillId="0" borderId="22" xfId="0" applyBorder="1"/>
    <xf numFmtId="0" fontId="17" fillId="0" borderId="23" xfId="0" applyFont="1" applyBorder="1"/>
    <xf numFmtId="0" fontId="0" fillId="0" borderId="24" xfId="0" applyBorder="1"/>
    <xf numFmtId="0" fontId="0" fillId="0" borderId="25" xfId="0" applyBorder="1"/>
    <xf numFmtId="0" fontId="17" fillId="0" borderId="0" xfId="0" applyFont="1" applyBorder="1"/>
    <xf numFmtId="0" fontId="0" fillId="0" borderId="0" xfId="0" applyFill="1"/>
    <xf numFmtId="0" fontId="10" fillId="0" borderId="0" xfId="0" applyFont="1" applyFill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34" fillId="0" borderId="0" xfId="0" applyFont="1" applyBorder="1" applyAlignment="1"/>
    <xf numFmtId="0" fontId="35" fillId="0" borderId="0" xfId="0" applyFont="1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7" fillId="0" borderId="29" xfId="0" applyFont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0" xfId="0" applyFont="1"/>
    <xf numFmtId="0" fontId="17" fillId="2" borderId="29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4" fillId="0" borderId="0" xfId="0" applyFont="1"/>
    <xf numFmtId="0" fontId="25" fillId="0" borderId="13" xfId="1" applyFont="1" applyFill="1" applyBorder="1" applyAlignment="1" applyProtection="1">
      <alignment horizontal="center" vertical="center"/>
      <protection hidden="1"/>
    </xf>
    <xf numFmtId="0" fontId="19" fillId="0" borderId="0" xfId="0" applyFont="1"/>
    <xf numFmtId="0" fontId="10" fillId="0" borderId="0" xfId="0" applyFont="1" applyAlignment="1" applyProtection="1">
      <alignment horizontal="right" vertical="center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7" xfId="0" applyBorder="1" applyAlignment="1">
      <alignment wrapText="1"/>
    </xf>
    <xf numFmtId="0" fontId="0" fillId="2" borderId="0" xfId="0" applyFill="1" applyAlignment="1">
      <alignment horizontal="center" vertical="center"/>
    </xf>
    <xf numFmtId="0" fontId="0" fillId="0" borderId="30" xfId="0" applyBorder="1"/>
    <xf numFmtId="0" fontId="0" fillId="0" borderId="31" xfId="0" applyBorder="1"/>
    <xf numFmtId="0" fontId="17" fillId="0" borderId="2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33" fillId="0" borderId="0" xfId="0" applyFont="1" applyAlignment="1">
      <alignment horizontal="right"/>
    </xf>
    <xf numFmtId="0" fontId="38" fillId="0" borderId="0" xfId="0" applyFont="1"/>
    <xf numFmtId="0" fontId="2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0" fillId="3" borderId="30" xfId="0" applyFill="1" applyBorder="1"/>
    <xf numFmtId="0" fontId="2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25" fillId="0" borderId="1" xfId="1" applyFont="1" applyFill="1" applyBorder="1" applyAlignment="1" applyProtection="1">
      <alignment horizontal="center" vertical="center"/>
      <protection locked="0"/>
    </xf>
    <xf numFmtId="0" fontId="41" fillId="0" borderId="30" xfId="1" applyFont="1" applyBorder="1" applyAlignment="1">
      <alignment horizontal="center" vertical="top" wrapText="1"/>
    </xf>
    <xf numFmtId="0" fontId="42" fillId="0" borderId="30" xfId="1" applyFont="1" applyBorder="1" applyAlignment="1">
      <alignment horizontal="center" vertical="top" wrapText="1"/>
    </xf>
    <xf numFmtId="0" fontId="43" fillId="4" borderId="30" xfId="1" applyFont="1" applyFill="1" applyBorder="1" applyAlignment="1" applyProtection="1">
      <alignment horizontal="center" vertical="top" wrapText="1"/>
      <protection locked="0"/>
    </xf>
    <xf numFmtId="0" fontId="40" fillId="0" borderId="30" xfId="1" applyFont="1" applyBorder="1" applyAlignment="1">
      <alignment horizontal="center" vertical="top" wrapText="1"/>
    </xf>
    <xf numFmtId="0" fontId="44" fillId="4" borderId="30" xfId="1" applyFont="1" applyFill="1" applyBorder="1" applyAlignment="1" applyProtection="1">
      <alignment horizontal="center" vertical="top" wrapText="1"/>
      <protection locked="0"/>
    </xf>
    <xf numFmtId="0" fontId="22" fillId="0" borderId="0" xfId="1" applyFont="1" applyAlignment="1">
      <alignment horizontal="right"/>
    </xf>
    <xf numFmtId="0" fontId="22" fillId="5" borderId="0" xfId="1" applyFont="1" applyFill="1" applyAlignment="1" applyProtection="1">
      <alignment horizontal="center"/>
      <protection locked="0"/>
    </xf>
    <xf numFmtId="0" fontId="22" fillId="0" borderId="0" xfId="1" applyFont="1"/>
    <xf numFmtId="0" fontId="34" fillId="0" borderId="0" xfId="0" applyFont="1" applyBorder="1" applyAlignment="1">
      <alignment vertical="center"/>
    </xf>
    <xf numFmtId="0" fontId="34" fillId="0" borderId="0" xfId="0" applyFont="1" applyBorder="1"/>
    <xf numFmtId="0" fontId="34" fillId="0" borderId="0" xfId="0" applyFont="1" applyBorder="1" applyAlignment="1">
      <alignment horizontal="center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18" fillId="0" borderId="0" xfId="0" applyFont="1" applyAlignment="1">
      <alignment horizontal="right"/>
    </xf>
    <xf numFmtId="164" fontId="0" fillId="0" borderId="13" xfId="0" applyNumberFormat="1" applyBorder="1" applyAlignment="1" applyProtection="1">
      <alignment horizontal="center"/>
      <protection hidden="1"/>
    </xf>
    <xf numFmtId="0" fontId="0" fillId="0" borderId="36" xfId="0" applyBorder="1"/>
    <xf numFmtId="0" fontId="0" fillId="0" borderId="37" xfId="0" applyBorder="1"/>
    <xf numFmtId="0" fontId="0" fillId="2" borderId="0" xfId="0" applyFill="1"/>
    <xf numFmtId="2" fontId="0" fillId="2" borderId="13" xfId="0" applyNumberFormat="1" applyFill="1" applyBorder="1" applyAlignment="1" applyProtection="1">
      <alignment horizontal="center"/>
      <protection hidden="1"/>
    </xf>
    <xf numFmtId="0" fontId="0" fillId="0" borderId="0" xfId="0" applyAlignment="1"/>
    <xf numFmtId="2" fontId="0" fillId="0" borderId="0" xfId="0" applyNumberFormat="1"/>
    <xf numFmtId="0" fontId="2" fillId="0" borderId="0" xfId="0" applyFont="1"/>
    <xf numFmtId="0" fontId="0" fillId="0" borderId="1" xfId="0" applyBorder="1" applyAlignment="1" applyProtection="1">
      <alignment horizontal="center"/>
      <protection locked="0"/>
    </xf>
    <xf numFmtId="2" fontId="0" fillId="0" borderId="30" xfId="0" applyNumberFormat="1" applyBorder="1"/>
    <xf numFmtId="0" fontId="18" fillId="0" borderId="0" xfId="0" applyFont="1" applyFill="1"/>
    <xf numFmtId="0" fontId="17" fillId="0" borderId="0" xfId="0" applyFont="1" applyFill="1"/>
    <xf numFmtId="2" fontId="0" fillId="0" borderId="13" xfId="0" applyNumberFormat="1" applyBorder="1" applyProtection="1">
      <protection hidden="1"/>
    </xf>
    <xf numFmtId="0" fontId="19" fillId="0" borderId="0" xfId="0" applyFont="1" applyAlignment="1">
      <alignment horizontal="right"/>
    </xf>
    <xf numFmtId="2" fontId="0" fillId="0" borderId="0" xfId="0" applyNumberFormat="1" applyBorder="1" applyAlignment="1">
      <alignment horizontal="center"/>
    </xf>
    <xf numFmtId="2" fontId="0" fillId="2" borderId="13" xfId="0" applyNumberFormat="1" applyFill="1" applyBorder="1" applyProtection="1">
      <protection hidden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1" fillId="0" borderId="0" xfId="0" applyFont="1"/>
    <xf numFmtId="0" fontId="22" fillId="0" borderId="0" xfId="1" applyFont="1" applyAlignment="1">
      <alignment horizontal="left" vertical="justify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3" xfId="0" applyFont="1" applyBorder="1" applyAlignment="1" applyProtection="1">
      <alignment horizontal="left" vertical="top"/>
      <protection locked="0"/>
    </xf>
    <xf numFmtId="0" fontId="9" fillId="0" borderId="4" xfId="0" applyFont="1" applyBorder="1" applyAlignment="1" applyProtection="1">
      <alignment horizontal="left" vertical="top"/>
      <protection locked="0"/>
    </xf>
    <xf numFmtId="0" fontId="9" fillId="0" borderId="5" xfId="0" applyFont="1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 vertical="top" wrapText="1"/>
      <protection locked="0"/>
    </xf>
    <xf numFmtId="0" fontId="9" fillId="0" borderId="7" xfId="0" applyFont="1" applyBorder="1" applyAlignment="1" applyProtection="1">
      <alignment horizontal="center" vertical="top" wrapText="1"/>
      <protection locked="0"/>
    </xf>
    <xf numFmtId="0" fontId="9" fillId="0" borderId="8" xfId="0" applyFont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26" xfId="0" applyFont="1" applyBorder="1" applyAlignment="1">
      <alignment horizontal="center" wrapText="1"/>
    </xf>
    <xf numFmtId="0" fontId="31" fillId="0" borderId="27" xfId="0" applyFont="1" applyBorder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36" fillId="0" borderId="26" xfId="0" applyFont="1" applyBorder="1" applyAlignment="1">
      <alignment horizontal="center" wrapText="1"/>
    </xf>
    <xf numFmtId="0" fontId="36" fillId="0" borderId="27" xfId="0" applyFont="1" applyBorder="1" applyAlignment="1">
      <alignment horizontal="center" wrapText="1"/>
    </xf>
    <xf numFmtId="0" fontId="36" fillId="0" borderId="28" xfId="0" applyFont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0" xfId="0" applyAlignment="1">
      <alignment horizontal="left"/>
    </xf>
    <xf numFmtId="2" fontId="0" fillId="0" borderId="39" xfId="0" applyNumberFormat="1" applyBorder="1" applyAlignment="1" applyProtection="1">
      <alignment horizontal="center"/>
      <protection hidden="1"/>
    </xf>
    <xf numFmtId="2" fontId="0" fillId="0" borderId="40" xfId="0" applyNumberForma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40" fillId="0" borderId="30" xfId="1" applyFont="1" applyBorder="1" applyAlignment="1">
      <alignment horizontal="center" vertical="top" wrapText="1"/>
    </xf>
    <xf numFmtId="0" fontId="42" fillId="0" borderId="30" xfId="1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38" xfId="0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180975</xdr:colOff>
      <xdr:row>33</xdr:row>
      <xdr:rowOff>142875</xdr:rowOff>
    </xdr:from>
    <xdr:ext cx="914400" cy="2771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5238750" y="6543675"/>
              <a:ext cx="914400" cy="277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𝑓</m:t>
                        </m:r>
                      </m:e>
                      <m:sub>
                        <m:r>
                          <a:rPr lang="ru-RU" sz="1100" b="0" i="1">
                            <a:latin typeface="Cambria Math"/>
                          </a:rPr>
                          <m:t>факт</m:t>
                        </m:r>
                      </m:sub>
                    </m:sSub>
                    <m:r>
                      <a:rPr lang="ru-RU" sz="1100" i="1">
                        <a:latin typeface="Cambria Math"/>
                        <a:ea typeface="Cambria Math"/>
                      </a:rPr>
                      <m:t>≤</m:t>
                    </m:r>
                    <m:sSub>
                      <m:sSubPr>
                        <m:ctrlPr>
                          <a:rPr lang="ru-RU" sz="1100" i="1">
                            <a:latin typeface="Cambria Math"/>
                            <a:ea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𝑓</m:t>
                        </m:r>
                      </m:e>
                      <m:sub>
                        <m:r>
                          <a:rPr lang="ru-RU" sz="1100" b="0" i="1">
                            <a:latin typeface="Cambria Math"/>
                            <a:ea typeface="Cambria Math"/>
                          </a:rPr>
                          <m:t>доп</m:t>
                        </m:r>
                      </m:sub>
                    </m:sSub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5238750" y="6543675"/>
              <a:ext cx="914400" cy="277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𝑓</a:t>
              </a:r>
              <a:r>
                <a:rPr lang="ru-RU" sz="1100" b="0" i="0">
                  <a:latin typeface="Cambria Math"/>
                </a:rPr>
                <a:t>_факт</a:t>
              </a:r>
              <a:r>
                <a:rPr lang="ru-RU" sz="1100" i="0">
                  <a:latin typeface="Cambria Math"/>
                  <a:ea typeface="Cambria Math"/>
                </a:rPr>
                <a:t>≤</a:t>
              </a:r>
              <a:r>
                <a:rPr lang="en-US" sz="1100" b="0" i="0">
                  <a:latin typeface="Cambria Math"/>
                  <a:ea typeface="Cambria Math"/>
                </a:rPr>
                <a:t>𝑓</a:t>
              </a:r>
              <a:r>
                <a:rPr lang="ru-RU" sz="1100" b="0" i="0">
                  <a:latin typeface="Cambria Math"/>
                  <a:ea typeface="Cambria Math"/>
                </a:rPr>
                <a:t>_доп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0</xdr:col>
      <xdr:colOff>190500</xdr:colOff>
      <xdr:row>35</xdr:row>
      <xdr:rowOff>180975</xdr:rowOff>
    </xdr:from>
    <xdr:ext cx="619125" cy="2771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190500" y="6772275"/>
              <a:ext cx="619125" cy="277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𝑓</m:t>
                        </m:r>
                      </m:e>
                      <m:sub>
                        <m:r>
                          <a:rPr lang="ru-RU" sz="1100" b="0" i="1">
                            <a:latin typeface="Cambria Math"/>
                          </a:rPr>
                          <m:t>факт</m:t>
                        </m:r>
                      </m:sub>
                    </m:sSub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190500" y="6772275"/>
              <a:ext cx="619125" cy="277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𝑓</a:t>
              </a:r>
              <a:r>
                <a:rPr lang="ru-RU" sz="1100" b="0" i="0">
                  <a:latin typeface="Cambria Math"/>
                </a:rPr>
                <a:t>_факт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0</xdr:col>
      <xdr:colOff>866775</xdr:colOff>
      <xdr:row>40</xdr:row>
      <xdr:rowOff>161925</xdr:rowOff>
    </xdr:from>
    <xdr:ext cx="571500" cy="2718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866775" y="7781925"/>
              <a:ext cx="571500" cy="2718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100" i="1">
                          <a:latin typeface="Cambria Math"/>
                          <a:ea typeface="Cambria Math"/>
                        </a:rPr>
                      </m:ctrlPr>
                    </m:sSubPr>
                    <m:e>
                      <m:r>
                        <a:rPr lang="en-US" sz="1100" b="0" i="1">
                          <a:latin typeface="Cambria Math"/>
                          <a:ea typeface="Cambria Math"/>
                        </a:rPr>
                        <m:t>𝑓</m:t>
                      </m:r>
                    </m:e>
                    <m:sub>
                      <m:r>
                        <a:rPr lang="ru-RU" sz="1100" b="0" i="1">
                          <a:latin typeface="Cambria Math"/>
                          <a:ea typeface="Cambria Math"/>
                        </a:rPr>
                        <m:t>доп</m:t>
                      </m:r>
                    </m:sub>
                  </m:sSub>
                </m:oMath>
              </a14:m>
              <a:r>
                <a:rPr lang="ru-RU" sz="1100"/>
                <a:t> =</a:t>
              </a:r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866775" y="7781925"/>
              <a:ext cx="571500" cy="2718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  <a:ea typeface="Cambria Math"/>
                </a:rPr>
                <a:t>𝑓</a:t>
              </a:r>
              <a:r>
                <a:rPr lang="ru-RU" sz="1100" b="0" i="0">
                  <a:latin typeface="Cambria Math"/>
                  <a:ea typeface="Cambria Math"/>
                </a:rPr>
                <a:t>_доп</a:t>
              </a:r>
              <a:r>
                <a:rPr lang="ru-RU" sz="1100"/>
                <a:t> =</a:t>
              </a:r>
            </a:p>
          </xdr:txBody>
        </xdr:sp>
      </mc:Fallback>
    </mc:AlternateContent>
    <xdr:clientData/>
  </xdr:oneCellAnchor>
  <xdr:twoCellAnchor editAs="oneCell">
    <xdr:from>
      <xdr:col>0</xdr:col>
      <xdr:colOff>228600</xdr:colOff>
      <xdr:row>58</xdr:row>
      <xdr:rowOff>28576</xdr:rowOff>
    </xdr:from>
    <xdr:to>
      <xdr:col>1</xdr:col>
      <xdr:colOff>343517</xdr:colOff>
      <xdr:row>68</xdr:row>
      <xdr:rowOff>47625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0496551"/>
          <a:ext cx="1629392" cy="1943099"/>
        </a:xfrm>
        <a:prstGeom prst="rect">
          <a:avLst/>
        </a:prstGeom>
      </xdr:spPr>
    </xdr:pic>
    <xdr:clientData/>
  </xdr:twoCellAnchor>
  <xdr:oneCellAnchor>
    <xdr:from>
      <xdr:col>1</xdr:col>
      <xdr:colOff>123824</xdr:colOff>
      <xdr:row>166</xdr:row>
      <xdr:rowOff>138112</xdr:rowOff>
    </xdr:from>
    <xdr:ext cx="1495426" cy="2770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1638299" y="29751337"/>
              <a:ext cx="1495426" cy="2770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1" i="1">
                        <a:latin typeface="Cambria Math"/>
                      </a:rPr>
                      <m:t>𝒒</m:t>
                    </m:r>
                    <m:r>
                      <a:rPr lang="en-US" sz="1100" b="1" i="1">
                        <a:latin typeface="Cambria Math"/>
                      </a:rPr>
                      <m:t>=</m:t>
                    </m:r>
                    <m:r>
                      <a:rPr lang="en-US" sz="1100" b="1" i="1">
                        <a:latin typeface="Cambria Math"/>
                      </a:rPr>
                      <m:t>𝒘</m:t>
                    </m:r>
                    <m:r>
                      <a:rPr lang="en-US" sz="1100" b="1" i="1">
                        <a:latin typeface="Cambria Math"/>
                        <a:ea typeface="Cambria Math"/>
                      </a:rPr>
                      <m:t>∙</m:t>
                    </m:r>
                    <m:sSub>
                      <m:sSubPr>
                        <m:ctrlPr>
                          <a:rPr lang="en-US" sz="1100" b="1" i="1">
                            <a:latin typeface="Cambria Math"/>
                            <a:ea typeface="Cambria Math"/>
                          </a:rPr>
                        </m:ctrlPr>
                      </m:sSubPr>
                      <m:e>
                        <m:r>
                          <a:rPr lang="en-US" sz="1100" b="1" i="1">
                            <a:latin typeface="Cambria Math"/>
                            <a:ea typeface="Cambria Math"/>
                          </a:rPr>
                          <m:t>𝑭</m:t>
                        </m:r>
                      </m:e>
                      <m:sub>
                        <m:r>
                          <a:rPr lang="ru-RU" sz="1100" b="1" i="1">
                            <a:latin typeface="Cambria Math"/>
                            <a:ea typeface="Cambria Math"/>
                          </a:rPr>
                          <m:t>гр</m:t>
                        </m:r>
                      </m:sub>
                    </m:sSub>
                    <m:r>
                      <a:rPr lang="ru-RU" sz="1100" b="1" i="1">
                        <a:latin typeface="Cambria Math"/>
                        <a:ea typeface="Cambria Math"/>
                      </a:rPr>
                      <m:t>/</m:t>
                    </m:r>
                    <m:sSub>
                      <m:sSubPr>
                        <m:ctrlPr>
                          <a:rPr lang="ru-RU" sz="1100" b="1" i="1">
                            <a:latin typeface="Cambria Math"/>
                            <a:ea typeface="Cambria Math"/>
                          </a:rPr>
                        </m:ctrlPr>
                      </m:sSubPr>
                      <m:e>
                        <m:r>
                          <a:rPr lang="en-US" sz="1100" b="1" i="1">
                            <a:latin typeface="Cambria Math"/>
                            <a:ea typeface="Cambria Math"/>
                          </a:rPr>
                          <m:t>𝒕</m:t>
                        </m:r>
                      </m:e>
                      <m:sub>
                        <m:r>
                          <a:rPr lang="en-US" sz="1100" b="1" i="1">
                            <a:latin typeface="Cambria Math"/>
                            <a:ea typeface="Cambria Math"/>
                          </a:rPr>
                          <m:t>𝒎𝒂𝒙</m:t>
                        </m:r>
                      </m:sub>
                    </m:sSub>
                  </m:oMath>
                </m:oMathPara>
              </a14:m>
              <a:endParaRPr lang="ru-RU" sz="1100" b="1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1638299" y="29751337"/>
              <a:ext cx="1495426" cy="2770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1" i="0">
                  <a:latin typeface="Cambria Math"/>
                </a:rPr>
                <a:t>𝒒=𝒘</a:t>
              </a:r>
              <a:r>
                <a:rPr lang="en-US" sz="1100" b="1" i="0">
                  <a:latin typeface="Cambria Math"/>
                  <a:ea typeface="Cambria Math"/>
                </a:rPr>
                <a:t>∙𝑭_</a:t>
              </a:r>
              <a:r>
                <a:rPr lang="ru-RU" sz="1100" b="1" i="0">
                  <a:latin typeface="Cambria Math"/>
                  <a:ea typeface="Cambria Math"/>
                </a:rPr>
                <a:t>гр/</a:t>
              </a:r>
              <a:r>
                <a:rPr lang="en-US" sz="1100" b="1" i="0">
                  <a:latin typeface="Cambria Math"/>
                  <a:ea typeface="Cambria Math"/>
                </a:rPr>
                <a:t>𝒕</a:t>
              </a:r>
              <a:r>
                <a:rPr lang="ru-RU" sz="1100" b="1" i="0">
                  <a:latin typeface="Cambria Math"/>
                  <a:ea typeface="Cambria Math"/>
                </a:rPr>
                <a:t>_</a:t>
              </a:r>
              <a:r>
                <a:rPr lang="en-US" sz="1100" b="1" i="0">
                  <a:latin typeface="Cambria Math"/>
                  <a:ea typeface="Cambria Math"/>
                </a:rPr>
                <a:t>𝒎𝒂𝒙</a:t>
              </a:r>
              <a:endParaRPr lang="ru-RU" sz="1100" b="1"/>
            </a:p>
          </xdr:txBody>
        </xdr:sp>
      </mc:Fallback>
    </mc:AlternateContent>
    <xdr:clientData/>
  </xdr:oneCellAnchor>
  <xdr:oneCellAnchor>
    <xdr:from>
      <xdr:col>3</xdr:col>
      <xdr:colOff>0</xdr:colOff>
      <xdr:row>58</xdr:row>
      <xdr:rowOff>138112</xdr:rowOff>
    </xdr:from>
    <xdr:ext cx="609600" cy="2770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2705100" y="10606087"/>
              <a:ext cx="609600" cy="2770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100" b="1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1" i="1">
                            <a:latin typeface="Cambria Math"/>
                          </a:rPr>
                          <m:t>𝑭</m:t>
                        </m:r>
                      </m:e>
                      <m:sub>
                        <m:r>
                          <a:rPr lang="ru-RU" sz="1100" b="1" i="1">
                            <a:latin typeface="Cambria Math"/>
                          </a:rPr>
                          <m:t>гр</m:t>
                        </m:r>
                      </m:sub>
                    </m:sSub>
                  </m:oMath>
                </m:oMathPara>
              </a14:m>
              <a:endParaRPr lang="ru-RU" sz="1100" b="1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2705100" y="10606087"/>
              <a:ext cx="609600" cy="2770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1" i="0">
                  <a:latin typeface="Cambria Math"/>
                </a:rPr>
                <a:t>𝑭</a:t>
              </a:r>
              <a:r>
                <a:rPr lang="ru-RU" sz="1100" b="1" i="0">
                  <a:latin typeface="Cambria Math"/>
                </a:rPr>
                <a:t>_гр</a:t>
              </a:r>
              <a:endParaRPr lang="ru-RU" sz="1100" b="1"/>
            </a:p>
          </xdr:txBody>
        </xdr:sp>
      </mc:Fallback>
    </mc:AlternateContent>
    <xdr:clientData/>
  </xdr:oneCellAnchor>
  <xdr:oneCellAnchor>
    <xdr:from>
      <xdr:col>3</xdr:col>
      <xdr:colOff>190499</xdr:colOff>
      <xdr:row>61</xdr:row>
      <xdr:rowOff>138112</xdr:rowOff>
    </xdr:from>
    <xdr:ext cx="2838451" cy="85549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/>
            <xdr:cNvSpPr txBox="1"/>
          </xdr:nvSpPr>
          <xdr:spPr>
            <a:xfrm>
              <a:off x="2895599" y="11177587"/>
              <a:ext cx="2838451" cy="8554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𝐹</m:t>
                        </m:r>
                      </m:e>
                      <m:sub>
                        <m:r>
                          <a:rPr lang="ru-RU" sz="1100" b="0" i="1">
                            <a:latin typeface="Cambria Math"/>
                          </a:rPr>
                          <m:t>гр</m:t>
                        </m:r>
                      </m:sub>
                    </m:sSub>
                    <m:r>
                      <a:rPr lang="ru-RU" sz="1100" b="0" i="1">
                        <a:latin typeface="Cambria Math"/>
                      </a:rPr>
                      <m:t>=</m:t>
                    </m:r>
                    <m:d>
                      <m:dPr>
                        <m:begChr m:val="{"/>
                        <m:endChr m:val=""/>
                        <m:ctrlPr>
                          <a:rPr lang="ru-RU" sz="1100" b="0" i="1">
                            <a:latin typeface="Cambria Math"/>
                          </a:rPr>
                        </m:ctrlPr>
                      </m:dPr>
                      <m:e>
                        <m:eqArr>
                          <m:eqArrPr>
                            <m:ctrlPr>
                              <a:rPr lang="ru-RU" sz="1100" b="0" i="1">
                                <a:latin typeface="Cambria Math"/>
                              </a:rPr>
                            </m:ctrlPr>
                          </m:eqArrPr>
                          <m:e>
                            <m:d>
                              <m:dPr>
                                <m:endChr m:val=""/>
                                <m:ctrlPr>
                                  <a:rPr lang="ru-RU" sz="1100" b="0" i="1">
                                    <a:latin typeface="Cambria Math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ru-RU" sz="1100" b="0" i="1">
                                        <a:latin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𝑡</m:t>
                                    </m:r>
                                  </m:e>
                                  <m:sub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𝑚𝑎𝑥</m:t>
                                    </m:r>
                                  </m:sub>
                                </m:sSub>
                                <m:r>
                                  <a:rPr lang="ru-RU" sz="1100" b="0" i="1">
                                    <a:latin typeface="Cambria Math"/>
                                    <a:ea typeface="Cambria Math"/>
                                  </a:rPr>
                                  <m:t>∙</m:t>
                                </m:r>
                                <m:sSub>
                                  <m:sSubPr>
                                    <m:ctrlPr>
                                      <a:rPr lang="ru-RU" sz="1100" b="0" i="1">
                                        <a:latin typeface="Cambria Math"/>
                                        <a:ea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latin typeface="Cambria Math"/>
                                        <a:ea typeface="Cambria Math"/>
                                      </a:rPr>
                                      <m:t>𝑡</m:t>
                                    </m:r>
                                  </m:e>
                                  <m:sub>
                                    <m:r>
                                      <a:rPr lang="en-US" sz="1100" b="0" i="1">
                                        <a:latin typeface="Cambria Math"/>
                                        <a:ea typeface="Cambria Math"/>
                                      </a:rPr>
                                      <m:t>𝑝</m:t>
                                    </m:r>
                                  </m:sub>
                                </m:sSub>
                                <m:r>
                                  <a:rPr lang="en-US" sz="1100" b="0" i="1">
                                    <a:latin typeface="Cambria Math"/>
                                    <a:ea typeface="Cambria Math"/>
                                  </a:rPr>
                                  <m:t>−</m:t>
                                </m:r>
                                <m:f>
                                  <m:fPr>
                                    <m:ctrlPr>
                                      <a:rPr lang="en-US" sz="1100" b="0" i="1">
                                        <a:latin typeface="Cambria Math"/>
                                        <a:ea typeface="Cambria Math"/>
                                      </a:rPr>
                                    </m:ctrlPr>
                                  </m:fPr>
                                  <m:num>
                                    <m:sSubSup>
                                      <m:sSubSupPr>
                                        <m:ctrlPr>
                                          <a:rPr lang="en-US" sz="1100" b="0" i="1">
                                            <a:latin typeface="Cambria Math"/>
                                            <a:ea typeface="Cambria Math"/>
                                          </a:rPr>
                                        </m:ctrlPr>
                                      </m:sSubSupPr>
                                      <m:e>
                                        <m:r>
                                          <a:rPr lang="en-US" sz="1100" b="0" i="1">
                                            <a:latin typeface="Cambria Math"/>
                                            <a:ea typeface="Cambria Math"/>
                                          </a:rPr>
                                          <m:t>𝑡</m:t>
                                        </m:r>
                                      </m:e>
                                      <m:sub>
                                        <m:r>
                                          <a:rPr lang="en-US" sz="1100" b="0" i="1">
                                            <a:latin typeface="Cambria Math"/>
                                            <a:ea typeface="Cambria Math"/>
                                          </a:rPr>
                                          <m:t>𝑝</m:t>
                                        </m:r>
                                      </m:sub>
                                      <m:sup>
                                        <m:r>
                                          <a:rPr lang="en-US" sz="1100" b="0" i="1">
                                            <a:latin typeface="Cambria Math"/>
                                            <a:ea typeface="Cambria Math"/>
                                          </a:rPr>
                                          <m:t>2</m:t>
                                        </m:r>
                                      </m:sup>
                                    </m:sSubSup>
                                  </m:num>
                                  <m:den>
                                    <m:r>
                                      <a:rPr lang="en-US" sz="1100" b="0" i="1">
                                        <a:latin typeface="Cambria Math"/>
                                        <a:ea typeface="Cambria Math"/>
                                      </a:rPr>
                                      <m:t>2</m:t>
                                    </m:r>
                                  </m:den>
                                </m:f>
                                <m:r>
                                  <a:rPr lang="en-US" sz="1100" b="0" i="1">
                                    <a:latin typeface="Cambria Math"/>
                                    <a:ea typeface="Cambria Math"/>
                                  </a:rPr>
                                  <m:t> </m:t>
                                </m:r>
                                <m:r>
                                  <a:rPr lang="ru-RU" sz="1100" b="0" i="1">
                                    <a:latin typeface="Cambria Math"/>
                                    <a:ea typeface="Cambria Math"/>
                                  </a:rPr>
                                  <m:t>при </m:t>
                                </m:r>
                                <m:sSub>
                                  <m:sSubPr>
                                    <m:ctrlPr>
                                      <a:rPr lang="ru-RU" sz="1100" b="0" i="1">
                                        <a:latin typeface="Cambria Math"/>
                                        <a:ea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latin typeface="Cambria Math"/>
                                        <a:ea typeface="Cambria Math"/>
                                      </a:rPr>
                                      <m:t> </m:t>
                                    </m:r>
                                    <m:r>
                                      <a:rPr lang="en-US" sz="1100" b="0" i="1">
                                        <a:latin typeface="Cambria Math"/>
                                        <a:ea typeface="Cambria Math"/>
                                      </a:rPr>
                                      <m:t>𝑡</m:t>
                                    </m:r>
                                  </m:e>
                                  <m:sub>
                                    <m:r>
                                      <a:rPr lang="en-US" sz="1100" b="0" i="1">
                                        <a:latin typeface="Cambria Math"/>
                                        <a:ea typeface="Cambria Math"/>
                                      </a:rPr>
                                      <m:t>𝑚𝑎𝑥</m:t>
                                    </m:r>
                                  </m:sub>
                                </m:sSub>
                                <m:r>
                                  <a:rPr lang="ru-RU" sz="1100" b="0" i="1">
                                    <a:latin typeface="Cambria Math"/>
                                    <a:ea typeface="Cambria Math"/>
                                  </a:rPr>
                                  <m:t>&gt;</m:t>
                                </m:r>
                                <m:sSub>
                                  <m:sSubPr>
                                    <m:ctrlPr>
                                      <a:rPr lang="ru-RU" sz="1100" b="0" i="1">
                                        <a:latin typeface="Cambria Math"/>
                                        <a:ea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latin typeface="Cambria Math"/>
                                        <a:ea typeface="Cambria Math"/>
                                      </a:rPr>
                                      <m:t>𝑡</m:t>
                                    </m:r>
                                  </m:e>
                                  <m:sub>
                                    <m:r>
                                      <a:rPr lang="en-US" sz="1100" b="0" i="1">
                                        <a:latin typeface="Cambria Math"/>
                                        <a:ea typeface="Cambria Math"/>
                                      </a:rPr>
                                      <m:t>𝑝</m:t>
                                    </m:r>
                                  </m:sub>
                                </m:sSub>
                              </m:e>
                            </m:d>
                          </m:e>
                          <m:e>
                            <m:f>
                              <m:fPr>
                                <m:ctrlPr>
                                  <a:rPr lang="ru-RU" sz="1100" b="0" i="1">
                                    <a:latin typeface="Cambria Math"/>
                                  </a:rPr>
                                </m:ctrlPr>
                              </m:fPr>
                              <m:num>
                                <m:r>
                                  <a:rPr lang="en-US" sz="1100" b="0" i="1">
                                    <a:latin typeface="Cambria Math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n-US" sz="1100" b="0" i="1">
                                    <a:latin typeface="Cambria Math"/>
                                  </a:rPr>
                                  <m:t>2</m:t>
                                </m:r>
                              </m:den>
                            </m:f>
                            <m:r>
                              <a:rPr lang="ru-RU" sz="1100" b="0" i="1">
                                <a:latin typeface="Cambria Math"/>
                                <a:ea typeface="Cambria Math"/>
                              </a:rPr>
                              <m:t>∙</m:t>
                            </m:r>
                            <m:sSubSup>
                              <m:sSubSupPr>
                                <m:ctrlPr>
                                  <a:rPr lang="ru-RU" sz="1100" b="0" i="1">
                                    <a:latin typeface="Cambria Math"/>
                                    <a:ea typeface="Cambria Math"/>
                                  </a:rPr>
                                </m:ctrlPr>
                              </m:sSubSupPr>
                              <m:e>
                                <m:r>
                                  <a:rPr lang="en-US" sz="1100" b="0" i="1">
                                    <a:latin typeface="Cambria Math"/>
                                    <a:ea typeface="Cambria Math"/>
                                  </a:rPr>
                                  <m:t>𝑡</m:t>
                                </m:r>
                              </m:e>
                              <m:sub>
                                <m:r>
                                  <a:rPr lang="en-US" sz="1100" b="0" i="1">
                                    <a:latin typeface="Cambria Math"/>
                                    <a:ea typeface="Cambria Math"/>
                                  </a:rPr>
                                  <m:t>𝑚𝑎𝑥</m:t>
                                </m:r>
                              </m:sub>
                              <m:sup>
                                <m:r>
                                  <a:rPr lang="en-US" sz="1100" b="0" i="1">
                                    <a:latin typeface="Cambria Math"/>
                                    <a:ea typeface="Cambria Math"/>
                                  </a:rPr>
                                  <m:t>2</m:t>
                                </m:r>
                              </m:sup>
                            </m:sSubSup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   </m:t>
                            </m:r>
                            <m:r>
                              <a:rPr lang="ru-RU" sz="1100" b="0" i="1">
                                <a:latin typeface="Cambria Math"/>
                                <a:ea typeface="Cambria Math"/>
                              </a:rPr>
                              <m:t>при </m:t>
                            </m:r>
                            <m:sSub>
                              <m:sSubPr>
                                <m:ctrlP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 </m:t>
                                </m:r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𝑡</m:t>
                                </m:r>
                              </m:e>
                              <m: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𝑚𝑎𝑥</m:t>
                                </m:r>
                              </m:sub>
                            </m:s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≤</m:t>
                            </m:r>
                            <m:sSub>
                              <m:sSubPr>
                                <m:ctrlP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𝑡</m:t>
                                </m:r>
                              </m:e>
                              <m: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𝑝</m:t>
                                </m:r>
                              </m:sub>
                            </m:sSub>
                          </m:e>
                        </m:eqArr>
                      </m:e>
                    </m:d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2895599" y="11177587"/>
              <a:ext cx="2838451" cy="8554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𝐹</a:t>
              </a:r>
              <a:r>
                <a:rPr lang="ru-RU" sz="1100" b="0" i="0">
                  <a:latin typeface="Cambria Math"/>
                </a:rPr>
                <a:t>_гр={█((</a:t>
              </a:r>
              <a:r>
                <a:rPr lang="en-US" sz="1100" b="0" i="0">
                  <a:latin typeface="Cambria Math"/>
                </a:rPr>
                <a:t>𝑡</a:t>
              </a:r>
              <a:r>
                <a:rPr lang="ru-RU" sz="1100" b="0" i="0">
                  <a:latin typeface="Cambria Math"/>
                </a:rPr>
                <a:t>_</a:t>
              </a:r>
              <a:r>
                <a:rPr lang="en-US" sz="1100" b="0" i="0">
                  <a:latin typeface="Cambria Math"/>
                </a:rPr>
                <a:t>𝑚𝑎𝑥</a:t>
              </a:r>
              <a:r>
                <a:rPr lang="ru-RU" sz="1100" b="0" i="0">
                  <a:latin typeface="Cambria Math"/>
                  <a:ea typeface="Cambria Math"/>
                </a:rPr>
                <a:t>∙</a:t>
              </a:r>
              <a:r>
                <a:rPr lang="en-US" sz="1100" b="0" i="0">
                  <a:latin typeface="Cambria Math"/>
                  <a:ea typeface="Cambria Math"/>
                </a:rPr>
                <a:t>𝑡</a:t>
              </a:r>
              <a:r>
                <a:rPr lang="ru-RU" sz="1100" b="0" i="0">
                  <a:latin typeface="Cambria Math"/>
                  <a:ea typeface="Cambria Math"/>
                </a:rPr>
                <a:t>_</a:t>
              </a:r>
              <a:r>
                <a:rPr lang="en-US" sz="1100" b="0" i="0">
                  <a:latin typeface="Cambria Math"/>
                  <a:ea typeface="Cambria Math"/>
                </a:rPr>
                <a:t>𝑝−(𝑡_𝑝^2)/2  </a:t>
              </a:r>
              <a:r>
                <a:rPr lang="ru-RU" sz="1100" b="0" i="0">
                  <a:latin typeface="Cambria Math"/>
                  <a:ea typeface="Cambria Math"/>
                </a:rPr>
                <a:t>при 〖</a:t>
              </a:r>
              <a:r>
                <a:rPr lang="en-US" sz="1100" b="0" i="0">
                  <a:latin typeface="Cambria Math"/>
                  <a:ea typeface="Cambria Math"/>
                </a:rPr>
                <a:t> 𝑡</a:t>
              </a:r>
              <a:r>
                <a:rPr lang="ru-RU" sz="1100" b="0" i="0">
                  <a:latin typeface="Cambria Math"/>
                  <a:ea typeface="Cambria Math"/>
                </a:rPr>
                <a:t>〗_</a:t>
              </a:r>
              <a:r>
                <a:rPr lang="en-US" sz="1100" b="0" i="0">
                  <a:latin typeface="Cambria Math"/>
                  <a:ea typeface="Cambria Math"/>
                </a:rPr>
                <a:t>𝑚𝑎𝑥</a:t>
              </a:r>
              <a:r>
                <a:rPr lang="ru-RU" sz="1100" b="0" i="0">
                  <a:latin typeface="Cambria Math"/>
                  <a:ea typeface="Cambria Math"/>
                </a:rPr>
                <a:t>&gt;</a:t>
              </a:r>
              <a:r>
                <a:rPr lang="en-US" sz="1100" b="0" i="0">
                  <a:latin typeface="Cambria Math"/>
                  <a:ea typeface="Cambria Math"/>
                </a:rPr>
                <a:t>𝑡</a:t>
              </a:r>
              <a:r>
                <a:rPr lang="ru-RU" sz="1100" b="0" i="0">
                  <a:latin typeface="Cambria Math"/>
                  <a:ea typeface="Cambria Math"/>
                </a:rPr>
                <a:t>_</a:t>
              </a:r>
              <a:r>
                <a:rPr lang="en-US" sz="1100" b="0" i="0">
                  <a:latin typeface="Cambria Math"/>
                  <a:ea typeface="Cambria Math"/>
                </a:rPr>
                <a:t>𝑝 ┤@</a:t>
              </a:r>
              <a:r>
                <a:rPr lang="en-US" sz="1100" b="0" i="0">
                  <a:latin typeface="Cambria Math"/>
                </a:rPr>
                <a:t>1</a:t>
              </a:r>
              <a:r>
                <a:rPr lang="ru-RU" sz="1100" b="0" i="0">
                  <a:latin typeface="Cambria Math"/>
                </a:rPr>
                <a:t>/</a:t>
              </a:r>
              <a:r>
                <a:rPr lang="en-US" sz="1100" b="0" i="0">
                  <a:latin typeface="Cambria Math"/>
                </a:rPr>
                <a:t>2</a:t>
              </a:r>
              <a:r>
                <a:rPr lang="ru-RU" sz="1100" b="0" i="0">
                  <a:latin typeface="Cambria Math"/>
                  <a:ea typeface="Cambria Math"/>
                </a:rPr>
                <a:t>∙</a:t>
              </a:r>
              <a:r>
                <a:rPr lang="en-US" sz="1100" b="0" i="0">
                  <a:latin typeface="Cambria Math"/>
                  <a:ea typeface="Cambria Math"/>
                </a:rPr>
                <a:t>𝑡</a:t>
              </a:r>
              <a:r>
                <a:rPr lang="ru-RU" sz="1100" b="0" i="0">
                  <a:latin typeface="Cambria Math"/>
                  <a:ea typeface="Cambria Math"/>
                </a:rPr>
                <a:t>_</a:t>
              </a:r>
              <a:r>
                <a:rPr lang="en-US" sz="1100" b="0" i="0">
                  <a:latin typeface="Cambria Math"/>
                  <a:ea typeface="Cambria Math"/>
                </a:rPr>
                <a:t>𝑚𝑎𝑥^2    </a:t>
              </a:r>
              <a:r>
                <a:rPr lang="ru-RU" sz="1100" b="0" i="0">
                  <a:latin typeface="Cambria Math"/>
                  <a:ea typeface="Cambria Math"/>
                </a:rPr>
                <a:t>при 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𝑡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〗_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𝑚𝑎𝑥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≤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𝑡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𝑝 )┤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2</xdr:col>
      <xdr:colOff>19050</xdr:colOff>
      <xdr:row>85</xdr:row>
      <xdr:rowOff>152400</xdr:rowOff>
    </xdr:from>
    <xdr:ext cx="59055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/>
            <xdr:cNvSpPr txBox="1"/>
          </xdr:nvSpPr>
          <xdr:spPr>
            <a:xfrm>
              <a:off x="2143125" y="15011400"/>
              <a:ext cx="59055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100" b="1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1" i="1">
                            <a:latin typeface="Cambria Math"/>
                          </a:rPr>
                          <m:t>𝒘</m:t>
                        </m:r>
                      </m:e>
                      <m:sub>
                        <m:r>
                          <a:rPr lang="en-US" sz="1100" b="1" i="1">
                            <a:latin typeface="Cambria Math"/>
                          </a:rPr>
                          <m:t>𝟎</m:t>
                        </m:r>
                      </m:sub>
                    </m:sSub>
                  </m:oMath>
                </m:oMathPara>
              </a14:m>
              <a:endParaRPr lang="ru-RU" sz="1100" b="1"/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2143125" y="15011400"/>
              <a:ext cx="59055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1" i="0">
                  <a:latin typeface="Cambria Math"/>
                </a:rPr>
                <a:t>𝒘</a:t>
              </a:r>
              <a:r>
                <a:rPr lang="ru-RU" sz="1100" b="1" i="0">
                  <a:latin typeface="Cambria Math"/>
                </a:rPr>
                <a:t>_</a:t>
              </a:r>
              <a:r>
                <a:rPr lang="en-US" sz="1100" b="1" i="0">
                  <a:latin typeface="Cambria Math"/>
                </a:rPr>
                <a:t>𝟎</a:t>
              </a:r>
              <a:endParaRPr lang="ru-RU" sz="1100" b="1"/>
            </a:p>
          </xdr:txBody>
        </xdr:sp>
      </mc:Fallback>
    </mc:AlternateContent>
    <xdr:clientData/>
  </xdr:oneCellAnchor>
  <xdr:twoCellAnchor>
    <xdr:from>
      <xdr:col>0</xdr:col>
      <xdr:colOff>1</xdr:colOff>
      <xdr:row>143</xdr:row>
      <xdr:rowOff>57150</xdr:rowOff>
    </xdr:from>
    <xdr:to>
      <xdr:col>2</xdr:col>
      <xdr:colOff>114301</xdr:colOff>
      <xdr:row>151</xdr:row>
      <xdr:rowOff>142001</xdr:rowOff>
    </xdr:to>
    <xdr:pic>
      <xdr:nvPicPr>
        <xdr:cNvPr id="1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5974675"/>
          <a:ext cx="2238375" cy="1637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19050</xdr:colOff>
      <xdr:row>66</xdr:row>
      <xdr:rowOff>152400</xdr:rowOff>
    </xdr:from>
    <xdr:ext cx="609600" cy="2770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/>
            <xdr:cNvSpPr txBox="1"/>
          </xdr:nvSpPr>
          <xdr:spPr>
            <a:xfrm>
              <a:off x="3314700" y="12144375"/>
              <a:ext cx="609600" cy="2770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100" b="1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1" i="1">
                            <a:latin typeface="Cambria Math"/>
                          </a:rPr>
                          <m:t>𝑭</m:t>
                        </m:r>
                      </m:e>
                      <m:sub>
                        <m:r>
                          <a:rPr lang="ru-RU" sz="1100" b="1" i="1">
                            <a:latin typeface="Cambria Math"/>
                          </a:rPr>
                          <m:t>гр</m:t>
                        </m:r>
                      </m:sub>
                    </m:sSub>
                    <m:r>
                      <a:rPr lang="ru-RU" sz="1100" b="1" i="1">
                        <a:latin typeface="Cambria Math"/>
                      </a:rPr>
                      <m:t>=</m:t>
                    </m:r>
                  </m:oMath>
                </m:oMathPara>
              </a14:m>
              <a:endParaRPr lang="ru-RU" sz="1100" b="1"/>
            </a:p>
          </xdr:txBody>
        </xdr:sp>
      </mc:Choice>
      <mc:Fallback xmlns="">
        <xdr:sp macro="" textlink="">
          <xdr:nvSpPr>
            <xdr:cNvPr id="11" name="TextBox 10"/>
            <xdr:cNvSpPr txBox="1"/>
          </xdr:nvSpPr>
          <xdr:spPr>
            <a:xfrm>
              <a:off x="3314700" y="12144375"/>
              <a:ext cx="609600" cy="2770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1" i="0">
                  <a:latin typeface="Cambria Math"/>
                </a:rPr>
                <a:t>𝑭</a:t>
              </a:r>
              <a:r>
                <a:rPr lang="ru-RU" sz="1100" b="1" i="0">
                  <a:latin typeface="Cambria Math"/>
                </a:rPr>
                <a:t>_гр=</a:t>
              </a:r>
              <a:endParaRPr lang="ru-RU" sz="1100" b="1"/>
            </a:p>
          </xdr:txBody>
        </xdr:sp>
      </mc:Fallback>
    </mc:AlternateContent>
    <xdr:clientData/>
  </xdr:oneCellAnchor>
  <xdr:oneCellAnchor>
    <xdr:from>
      <xdr:col>4</xdr:col>
      <xdr:colOff>561975</xdr:colOff>
      <xdr:row>170</xdr:row>
      <xdr:rowOff>70485</xdr:rowOff>
    </xdr:from>
    <xdr:ext cx="914400" cy="2854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/>
            <xdr:cNvSpPr txBox="1"/>
          </xdr:nvSpPr>
          <xdr:spPr>
            <a:xfrm>
              <a:off x="3857625" y="30474285"/>
              <a:ext cx="914400" cy="2854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b="1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200" b="1" i="1">
                            <a:latin typeface="Cambria Math"/>
                          </a:rPr>
                          <m:t>𝑱</m:t>
                        </m:r>
                      </m:e>
                      <m:sub>
                        <m:r>
                          <a:rPr lang="en-US" sz="1200" b="1" i="1">
                            <a:latin typeface="Cambria Math"/>
                          </a:rPr>
                          <m:t>𝒙</m:t>
                        </m:r>
                        <m:r>
                          <a:rPr lang="en-US" sz="1200" b="1" i="1">
                            <a:latin typeface="Cambria Math"/>
                          </a:rPr>
                          <m:t>,</m:t>
                        </m:r>
                        <m:func>
                          <m:funcPr>
                            <m:ctrlPr>
                              <a:rPr lang="ru-RU" sz="1200" b="1" i="1">
                                <a:latin typeface="Cambria Math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en-US" sz="1200" b="0" i="0">
                                <a:latin typeface="Cambria Math"/>
                              </a:rPr>
                              <m:t>min</m:t>
                            </m:r>
                          </m:fName>
                          <m:e>
                            <m:r>
                              <a:rPr lang="ru-RU" sz="1200" b="0" i="1">
                                <a:latin typeface="Cambria Math"/>
                              </a:rPr>
                              <m:t> </m:t>
                            </m:r>
                          </m:e>
                        </m:func>
                      </m:sub>
                    </m:sSub>
                  </m:oMath>
                </m:oMathPara>
              </a14:m>
              <a:endParaRPr lang="ru-RU" sz="1200" b="1"/>
            </a:p>
          </xdr:txBody>
        </xdr:sp>
      </mc:Choice>
      <mc:Fallback xmlns="">
        <xdr:sp macro="" textlink="">
          <xdr:nvSpPr>
            <xdr:cNvPr id="12" name="TextBox 11"/>
            <xdr:cNvSpPr txBox="1"/>
          </xdr:nvSpPr>
          <xdr:spPr>
            <a:xfrm>
              <a:off x="3857625" y="30474285"/>
              <a:ext cx="914400" cy="2854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200" b="1" i="0">
                  <a:latin typeface="Cambria Math"/>
                </a:rPr>
                <a:t>𝑱</a:t>
              </a:r>
              <a:r>
                <a:rPr lang="ru-RU" sz="1200" b="1" i="0">
                  <a:latin typeface="Cambria Math"/>
                </a:rPr>
                <a:t>_(</a:t>
              </a:r>
              <a:r>
                <a:rPr lang="en-US" sz="1200" b="1" i="0">
                  <a:latin typeface="Cambria Math"/>
                </a:rPr>
                <a:t>𝒙,</a:t>
              </a:r>
              <a:r>
                <a:rPr lang="en-US" sz="1200" b="0" i="0">
                  <a:latin typeface="Cambria Math"/>
                </a:rPr>
                <a:t>min</a:t>
              </a:r>
              <a:r>
                <a:rPr lang="ru-RU" sz="1200" b="1" i="0">
                  <a:latin typeface="Cambria Math"/>
                </a:rPr>
                <a:t>⁡</a:t>
              </a:r>
              <a:r>
                <a:rPr lang="ru-RU" sz="1200" b="0" i="0">
                  <a:latin typeface="Cambria Math"/>
                </a:rPr>
                <a:t> </a:t>
              </a:r>
              <a:r>
                <a:rPr lang="ru-RU" sz="1200" b="1" i="0">
                  <a:latin typeface="Cambria Math"/>
                </a:rPr>
                <a:t> )</a:t>
              </a:r>
              <a:endParaRPr lang="ru-RU" sz="1200" b="1"/>
            </a:p>
          </xdr:txBody>
        </xdr:sp>
      </mc:Fallback>
    </mc:AlternateContent>
    <xdr:clientData/>
  </xdr:oneCellAnchor>
  <xdr:oneCellAnchor>
    <xdr:from>
      <xdr:col>0</xdr:col>
      <xdr:colOff>619125</xdr:colOff>
      <xdr:row>174</xdr:row>
      <xdr:rowOff>123825</xdr:rowOff>
    </xdr:from>
    <xdr:ext cx="914400" cy="2854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/>
            <xdr:cNvSpPr txBox="1"/>
          </xdr:nvSpPr>
          <xdr:spPr>
            <a:xfrm>
              <a:off x="619125" y="31232475"/>
              <a:ext cx="914400" cy="2854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b="1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200" b="1" i="1">
                            <a:latin typeface="Cambria Math"/>
                          </a:rPr>
                          <m:t>𝑱</m:t>
                        </m:r>
                      </m:e>
                      <m:sub>
                        <m:r>
                          <a:rPr lang="en-US" sz="1200" b="1" i="1">
                            <a:latin typeface="Cambria Math"/>
                          </a:rPr>
                          <m:t>𝒙</m:t>
                        </m:r>
                        <m:r>
                          <a:rPr lang="en-US" sz="1200" b="1" i="1">
                            <a:latin typeface="Cambria Math"/>
                          </a:rPr>
                          <m:t>,</m:t>
                        </m:r>
                        <m:r>
                          <a:rPr lang="en-US" sz="1200" b="1" i="1">
                            <a:latin typeface="Cambria Math"/>
                          </a:rPr>
                          <m:t>𝒎𝒊𝒏</m:t>
                        </m:r>
                      </m:sub>
                    </m:sSub>
                    <m:r>
                      <a:rPr lang="ru-RU" sz="1200" b="1" i="1">
                        <a:latin typeface="Cambria Math"/>
                      </a:rPr>
                      <m:t>=</m:t>
                    </m:r>
                  </m:oMath>
                </m:oMathPara>
              </a14:m>
              <a:endParaRPr lang="ru-RU" sz="1200" b="1" i="1"/>
            </a:p>
          </xdr:txBody>
        </xdr:sp>
      </mc:Choice>
      <mc:Fallback xmlns="">
        <xdr:sp macro="" textlink="">
          <xdr:nvSpPr>
            <xdr:cNvPr id="13" name="TextBox 12"/>
            <xdr:cNvSpPr txBox="1"/>
          </xdr:nvSpPr>
          <xdr:spPr>
            <a:xfrm>
              <a:off x="619125" y="31232475"/>
              <a:ext cx="914400" cy="2854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200" b="1" i="0">
                  <a:latin typeface="Cambria Math"/>
                </a:rPr>
                <a:t>𝑱</a:t>
              </a:r>
              <a:r>
                <a:rPr lang="ru-RU" sz="1200" b="1" i="0">
                  <a:latin typeface="Cambria Math"/>
                </a:rPr>
                <a:t>_(</a:t>
              </a:r>
              <a:r>
                <a:rPr lang="en-US" sz="1200" b="1" i="0">
                  <a:latin typeface="Cambria Math"/>
                </a:rPr>
                <a:t>𝒙,𝒎𝒊𝒏</a:t>
              </a:r>
              <a:r>
                <a:rPr lang="ru-RU" sz="1200" b="1" i="0">
                  <a:latin typeface="Cambria Math"/>
                </a:rPr>
                <a:t>)=</a:t>
              </a:r>
              <a:endParaRPr lang="ru-RU" sz="1200" b="1" i="1"/>
            </a:p>
          </xdr:txBody>
        </xdr:sp>
      </mc:Fallback>
    </mc:AlternateContent>
    <xdr:clientData/>
  </xdr:oneCellAnchor>
  <xdr:oneCellAnchor>
    <xdr:from>
      <xdr:col>0</xdr:col>
      <xdr:colOff>525780</xdr:colOff>
      <xdr:row>175</xdr:row>
      <xdr:rowOff>152400</xdr:rowOff>
    </xdr:from>
    <xdr:ext cx="914400" cy="2948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/>
            <xdr:cNvSpPr txBox="1"/>
          </xdr:nvSpPr>
          <xdr:spPr>
            <a:xfrm>
              <a:off x="525780" y="31432500"/>
              <a:ext cx="914400" cy="2948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b="1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200" b="1" i="1">
                            <a:latin typeface="Cambria Math"/>
                          </a:rPr>
                          <m:t>𝑱</m:t>
                        </m:r>
                      </m:e>
                      <m:sub>
                        <m:r>
                          <a:rPr lang="en-US" sz="1200" b="1" i="1">
                            <a:latin typeface="Cambria Math"/>
                          </a:rPr>
                          <m:t>𝒙</m:t>
                        </m:r>
                        <m:r>
                          <a:rPr lang="en-US" sz="1200" b="1" i="1">
                            <a:latin typeface="Cambria Math"/>
                          </a:rPr>
                          <m:t>,факт =</m:t>
                        </m:r>
                      </m:sub>
                    </m:sSub>
                  </m:oMath>
                </m:oMathPara>
              </a14:m>
              <a:endParaRPr lang="ru-RU" sz="1200" b="1" i="1"/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525780" y="31432500"/>
              <a:ext cx="914400" cy="2948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200" b="1" i="0">
                  <a:latin typeface="Cambria Math"/>
                </a:rPr>
                <a:t>𝑱</a:t>
              </a:r>
              <a:r>
                <a:rPr lang="ru-RU" sz="1200" b="1" i="0">
                  <a:latin typeface="Cambria Math"/>
                </a:rPr>
                <a:t>_(</a:t>
              </a:r>
              <a:r>
                <a:rPr lang="en-US" sz="1200" b="1" i="0">
                  <a:latin typeface="Cambria Math"/>
                </a:rPr>
                <a:t>𝒙,факт =</a:t>
              </a:r>
              <a:r>
                <a:rPr lang="ru-RU" sz="1200" b="1" i="0">
                  <a:latin typeface="Cambria Math"/>
                </a:rPr>
                <a:t>)</a:t>
              </a:r>
              <a:endParaRPr lang="ru-RU" sz="1200" b="1" i="1"/>
            </a:p>
          </xdr:txBody>
        </xdr:sp>
      </mc:Fallback>
    </mc:AlternateContent>
    <xdr:clientData/>
  </xdr:oneCellAnchor>
  <xdr:oneCellAnchor>
    <xdr:from>
      <xdr:col>0</xdr:col>
      <xdr:colOff>781050</xdr:colOff>
      <xdr:row>177</xdr:row>
      <xdr:rowOff>114300</xdr:rowOff>
    </xdr:from>
    <xdr:ext cx="914400" cy="2854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/>
            <xdr:cNvSpPr txBox="1"/>
          </xdr:nvSpPr>
          <xdr:spPr>
            <a:xfrm>
              <a:off x="781050" y="31803975"/>
              <a:ext cx="914400" cy="2854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b="1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200" b="1" i="1">
                            <a:latin typeface="Cambria Math"/>
                          </a:rPr>
                          <m:t>𝑱</m:t>
                        </m:r>
                      </m:e>
                      <m:sub>
                        <m:r>
                          <a:rPr lang="en-US" sz="1200" b="1" i="1">
                            <a:latin typeface="Cambria Math"/>
                          </a:rPr>
                          <m:t>𝒙</m:t>
                        </m:r>
                        <m:r>
                          <a:rPr lang="en-US" sz="1200" b="1" i="1">
                            <a:latin typeface="Cambria Math"/>
                          </a:rPr>
                          <m:t>,</m:t>
                        </m:r>
                        <m:func>
                          <m:funcPr>
                            <m:ctrlPr>
                              <a:rPr lang="ru-RU" sz="1200" b="1" i="1">
                                <a:latin typeface="Cambria Math"/>
                              </a:rPr>
                            </m:ctrlPr>
                          </m:funcPr>
                          <m:fName>
                            <m:r>
                              <a:rPr lang="en-US" sz="1200" b="1" i="1">
                                <a:latin typeface="Cambria Math"/>
                              </a:rPr>
                              <m:t>𝒎𝒊𝒏</m:t>
                            </m:r>
                          </m:fName>
                          <m:e>
                            <m:r>
                              <a:rPr lang="ru-RU" sz="1200" b="1" i="1">
                                <a:latin typeface="Cambria Math"/>
                              </a:rPr>
                              <m:t> </m:t>
                            </m:r>
                          </m:e>
                        </m:func>
                        <m:r>
                          <a:rPr lang="en-US" sz="1200" b="1" i="1">
                            <a:latin typeface="Cambria Math"/>
                          </a:rPr>
                          <m:t>=</m:t>
                        </m:r>
                      </m:sub>
                    </m:sSub>
                  </m:oMath>
                </m:oMathPara>
              </a14:m>
              <a:endParaRPr lang="ru-RU" sz="1200" b="1" i="1"/>
            </a:p>
          </xdr:txBody>
        </xdr:sp>
      </mc:Choice>
      <mc:Fallback xmlns="">
        <xdr:sp macro="" textlink="">
          <xdr:nvSpPr>
            <xdr:cNvPr id="15" name="TextBox 14"/>
            <xdr:cNvSpPr txBox="1"/>
          </xdr:nvSpPr>
          <xdr:spPr>
            <a:xfrm>
              <a:off x="781050" y="31803975"/>
              <a:ext cx="914400" cy="2854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200" b="1" i="0">
                  <a:latin typeface="Cambria Math"/>
                </a:rPr>
                <a:t>𝑱</a:t>
              </a:r>
              <a:r>
                <a:rPr lang="ru-RU" sz="1200" b="1" i="0">
                  <a:latin typeface="Cambria Math"/>
                </a:rPr>
                <a:t>_(</a:t>
              </a:r>
              <a:r>
                <a:rPr lang="en-US" sz="1200" b="1" i="0">
                  <a:latin typeface="Cambria Math"/>
                </a:rPr>
                <a:t>𝒙,𝒎𝒊𝒏</a:t>
              </a:r>
              <a:r>
                <a:rPr lang="ru-RU" sz="1200" b="1" i="0">
                  <a:latin typeface="Cambria Math"/>
                </a:rPr>
                <a:t>⁡ </a:t>
              </a:r>
              <a:r>
                <a:rPr lang="en-US" sz="1200" b="1" i="0">
                  <a:latin typeface="Cambria Math"/>
                </a:rPr>
                <a:t>=</a:t>
              </a:r>
              <a:r>
                <a:rPr lang="ru-RU" sz="1200" b="1" i="0">
                  <a:latin typeface="Cambria Math"/>
                </a:rPr>
                <a:t>)</a:t>
              </a:r>
              <a:endParaRPr lang="ru-RU" sz="1200" b="1" i="1"/>
            </a:p>
          </xdr:txBody>
        </xdr:sp>
      </mc:Fallback>
    </mc:AlternateContent>
    <xdr:clientData/>
  </xdr:oneCellAnchor>
  <xdr:oneCellAnchor>
    <xdr:from>
      <xdr:col>2</xdr:col>
      <xdr:colOff>295275</xdr:colOff>
      <xdr:row>177</xdr:row>
      <xdr:rowOff>114300</xdr:rowOff>
    </xdr:from>
    <xdr:ext cx="914400" cy="2948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/>
            <xdr:cNvSpPr txBox="1"/>
          </xdr:nvSpPr>
          <xdr:spPr>
            <a:xfrm>
              <a:off x="2419350" y="31803975"/>
              <a:ext cx="914400" cy="2948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b="1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200" b="1" i="1">
                            <a:latin typeface="Cambria Math"/>
                          </a:rPr>
                          <m:t>𝑱</m:t>
                        </m:r>
                      </m:e>
                      <m:sub>
                        <m:r>
                          <a:rPr lang="en-US" sz="1200" b="1" i="1">
                            <a:latin typeface="Cambria Math"/>
                          </a:rPr>
                          <m:t>𝒙</m:t>
                        </m:r>
                        <m:r>
                          <a:rPr lang="en-US" sz="1200" b="1" i="1">
                            <a:latin typeface="Cambria Math"/>
                          </a:rPr>
                          <m:t>,факт =</m:t>
                        </m:r>
                      </m:sub>
                    </m:sSub>
                  </m:oMath>
                </m:oMathPara>
              </a14:m>
              <a:endParaRPr lang="ru-RU" sz="1200" b="1"/>
            </a:p>
          </xdr:txBody>
        </xdr:sp>
      </mc:Choice>
      <mc:Fallback xmlns="">
        <xdr:sp macro="" textlink="">
          <xdr:nvSpPr>
            <xdr:cNvPr id="16" name="TextBox 15"/>
            <xdr:cNvSpPr txBox="1"/>
          </xdr:nvSpPr>
          <xdr:spPr>
            <a:xfrm>
              <a:off x="2419350" y="31803975"/>
              <a:ext cx="914400" cy="2948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200" b="1" i="0">
                  <a:latin typeface="Cambria Math"/>
                </a:rPr>
                <a:t>𝑱</a:t>
              </a:r>
              <a:r>
                <a:rPr lang="ru-RU" sz="1200" b="1" i="0">
                  <a:latin typeface="Cambria Math"/>
                </a:rPr>
                <a:t>_(</a:t>
              </a:r>
              <a:r>
                <a:rPr lang="en-US" sz="1200" b="1" i="0">
                  <a:latin typeface="Cambria Math"/>
                </a:rPr>
                <a:t>𝒙,факт =</a:t>
              </a:r>
              <a:r>
                <a:rPr lang="ru-RU" sz="1200" b="1" i="0">
                  <a:latin typeface="Cambria Math"/>
                </a:rPr>
                <a:t>)</a:t>
              </a:r>
              <a:endParaRPr lang="ru-RU" sz="1200" b="1"/>
            </a:p>
          </xdr:txBody>
        </xdr:sp>
      </mc:Fallback>
    </mc:AlternateContent>
    <xdr:clientData/>
  </xdr:oneCellAnchor>
  <xdr:oneCellAnchor>
    <xdr:from>
      <xdr:col>3</xdr:col>
      <xdr:colOff>127635</xdr:colOff>
      <xdr:row>46</xdr:row>
      <xdr:rowOff>137160</xdr:rowOff>
    </xdr:from>
    <xdr:ext cx="1495426" cy="2770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/>
            <xdr:cNvSpPr txBox="1"/>
          </xdr:nvSpPr>
          <xdr:spPr>
            <a:xfrm>
              <a:off x="2832735" y="8728710"/>
              <a:ext cx="1495426" cy="2770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/>
                      </a:rPr>
                      <m:t>𝑞</m:t>
                    </m:r>
                    <m:r>
                      <a:rPr lang="en-US" sz="1100" b="0" i="1">
                        <a:latin typeface="Cambria Math"/>
                      </a:rPr>
                      <m:t>=</m:t>
                    </m:r>
                    <m:r>
                      <a:rPr lang="en-US" sz="1100" b="0" i="1">
                        <a:latin typeface="Cambria Math"/>
                      </a:rPr>
                      <m:t>𝑤</m:t>
                    </m:r>
                    <m:r>
                      <a:rPr lang="en-US" sz="1100" b="0" i="1">
                        <a:latin typeface="Cambria Math"/>
                        <a:ea typeface="Cambria Math"/>
                      </a:rPr>
                      <m:t>∙</m:t>
                    </m:r>
                    <m:sSub>
                      <m:sSubPr>
                        <m:ctrlPr>
                          <a:rPr lang="en-US" sz="1100" b="0" i="1">
                            <a:latin typeface="Cambria Math"/>
                            <a:ea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𝐹</m:t>
                        </m:r>
                      </m:e>
                      <m:sub>
                        <m:r>
                          <a:rPr lang="ru-RU" sz="1100" b="0" i="1">
                            <a:latin typeface="Cambria Math"/>
                            <a:ea typeface="Cambria Math"/>
                          </a:rPr>
                          <m:t>гр</m:t>
                        </m:r>
                      </m:sub>
                    </m:sSub>
                    <m:r>
                      <a:rPr lang="ru-RU" sz="1100" b="0" i="1">
                        <a:latin typeface="Cambria Math"/>
                        <a:ea typeface="Cambria Math"/>
                      </a:rPr>
                      <m:t>/</m:t>
                    </m:r>
                    <m:sSub>
                      <m:sSubPr>
                        <m:ctrlPr>
                          <a:rPr lang="ru-RU" sz="1100" b="0" i="1">
                            <a:latin typeface="Cambria Math"/>
                            <a:ea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𝑡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𝑚𝑎𝑥</m:t>
                        </m:r>
                      </m:sub>
                    </m:sSub>
                  </m:oMath>
                </m:oMathPara>
              </a14:m>
              <a:endParaRPr lang="ru-RU" sz="1100" b="0" i="1"/>
            </a:p>
          </xdr:txBody>
        </xdr:sp>
      </mc:Choice>
      <mc:Fallback xmlns="">
        <xdr:sp macro="" textlink="">
          <xdr:nvSpPr>
            <xdr:cNvPr id="17" name="TextBox 16"/>
            <xdr:cNvSpPr txBox="1"/>
          </xdr:nvSpPr>
          <xdr:spPr>
            <a:xfrm>
              <a:off x="2832735" y="8728710"/>
              <a:ext cx="1495426" cy="2770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𝑞=𝑤</a:t>
              </a:r>
              <a:r>
                <a:rPr lang="en-US" sz="1100" b="0" i="0">
                  <a:latin typeface="Cambria Math"/>
                  <a:ea typeface="Cambria Math"/>
                </a:rPr>
                <a:t>∙𝐹_</a:t>
              </a:r>
              <a:r>
                <a:rPr lang="ru-RU" sz="1100" b="0" i="0">
                  <a:latin typeface="Cambria Math"/>
                  <a:ea typeface="Cambria Math"/>
                </a:rPr>
                <a:t>гр/</a:t>
              </a:r>
              <a:r>
                <a:rPr lang="en-US" sz="1100" b="0" i="0">
                  <a:latin typeface="Cambria Math"/>
                  <a:ea typeface="Cambria Math"/>
                </a:rPr>
                <a:t>𝑡</a:t>
              </a:r>
              <a:r>
                <a:rPr lang="ru-RU" sz="1100" b="0" i="0">
                  <a:latin typeface="Cambria Math"/>
                  <a:ea typeface="Cambria Math"/>
                </a:rPr>
                <a:t>_</a:t>
              </a:r>
              <a:r>
                <a:rPr lang="en-US" sz="1100" b="0" i="0">
                  <a:latin typeface="Cambria Math"/>
                  <a:ea typeface="Cambria Math"/>
                </a:rPr>
                <a:t>𝑚𝑎𝑥</a:t>
              </a:r>
              <a:endParaRPr lang="ru-RU" sz="1100" b="0" i="1"/>
            </a:p>
          </xdr:txBody>
        </xdr:sp>
      </mc:Fallback>
    </mc:AlternateContent>
    <xdr:clientData/>
  </xdr:oneCellAnchor>
  <xdr:oneCellAnchor>
    <xdr:from>
      <xdr:col>0</xdr:col>
      <xdr:colOff>1333500</xdr:colOff>
      <xdr:row>49</xdr:row>
      <xdr:rowOff>142875</xdr:rowOff>
    </xdr:from>
    <xdr:ext cx="609600" cy="2770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17"/>
            <xdr:cNvSpPr txBox="1"/>
          </xdr:nvSpPr>
          <xdr:spPr>
            <a:xfrm>
              <a:off x="1333500" y="9305925"/>
              <a:ext cx="609600" cy="2770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100" b="1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1" i="1">
                            <a:latin typeface="Cambria Math"/>
                          </a:rPr>
                          <m:t>𝑭</m:t>
                        </m:r>
                      </m:e>
                      <m:sub>
                        <m:r>
                          <a:rPr lang="ru-RU" sz="1100" b="1" i="1">
                            <a:latin typeface="Cambria Math"/>
                          </a:rPr>
                          <m:t>гр</m:t>
                        </m:r>
                      </m:sub>
                    </m:sSub>
                  </m:oMath>
                </m:oMathPara>
              </a14:m>
              <a:endParaRPr lang="ru-RU" sz="1100" b="1"/>
            </a:p>
          </xdr:txBody>
        </xdr:sp>
      </mc:Choice>
      <mc:Fallback xmlns="">
        <xdr:sp macro="" textlink="">
          <xdr:nvSpPr>
            <xdr:cNvPr id="18" name="TextBox 17"/>
            <xdr:cNvSpPr txBox="1"/>
          </xdr:nvSpPr>
          <xdr:spPr>
            <a:xfrm>
              <a:off x="1333500" y="9305925"/>
              <a:ext cx="609600" cy="2770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1" i="0">
                  <a:latin typeface="Cambria Math"/>
                </a:rPr>
                <a:t>𝑭</a:t>
              </a:r>
              <a:r>
                <a:rPr lang="ru-RU" sz="1100" b="1" i="0">
                  <a:latin typeface="Cambria Math"/>
                </a:rPr>
                <a:t>_гр</a:t>
              </a:r>
              <a:endParaRPr lang="ru-RU" sz="1100" b="1"/>
            </a:p>
          </xdr:txBody>
        </xdr:sp>
      </mc:Fallback>
    </mc:AlternateContent>
    <xdr:clientData/>
  </xdr:oneCellAnchor>
  <xdr:oneCellAnchor>
    <xdr:from>
      <xdr:col>1</xdr:col>
      <xdr:colOff>28575</xdr:colOff>
      <xdr:row>195</xdr:row>
      <xdr:rowOff>114300</xdr:rowOff>
    </xdr:from>
    <xdr:ext cx="2914650" cy="4532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18"/>
            <xdr:cNvSpPr txBox="1"/>
          </xdr:nvSpPr>
          <xdr:spPr>
            <a:xfrm>
              <a:off x="1543050" y="34851975"/>
              <a:ext cx="2914650" cy="4532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𝐽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𝑦</m:t>
                        </m:r>
                        <m:r>
                          <a:rPr lang="en-US" sz="1100" b="0" i="1">
                            <a:latin typeface="Cambria Math"/>
                          </a:rPr>
                          <m:t>,</m:t>
                        </m:r>
                        <m:r>
                          <a:rPr lang="en-US" sz="1100" b="0" i="1">
                            <a:latin typeface="Cambria Math"/>
                          </a:rPr>
                          <m:t>𝑚𝑖𝑛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/>
                          </a:rPr>
                          <m:t>𝑃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∙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𝑎</m:t>
                        </m:r>
                      </m:num>
                      <m:den>
                        <m:r>
                          <a:rPr lang="ru-RU" sz="1100" b="0" i="1">
                            <a:latin typeface="Cambria Math"/>
                            <a:ea typeface="Cambria Math"/>
                          </a:rPr>
                          <m:t>48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∙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𝐸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∙</m:t>
                        </m:r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𝑓</m:t>
                            </m:r>
                          </m:e>
                          <m:sub>
                            <m:r>
                              <a:rPr lang="ru-RU" sz="1100" b="0" i="1">
                                <a:latin typeface="Cambria Math"/>
                                <a:ea typeface="Cambria Math"/>
                              </a:rPr>
                              <m:t>доп</m:t>
                            </m:r>
                          </m:sub>
                        </m:sSub>
                      </m:den>
                    </m:f>
                    <m:r>
                      <a:rPr lang="en-US" sz="1100" b="0" i="1">
                        <a:latin typeface="Cambria Math"/>
                        <a:ea typeface="Cambria Math"/>
                      </a:rPr>
                      <m:t>∙</m:t>
                    </m:r>
                    <m:d>
                      <m:dPr>
                        <m:ctrlPr>
                          <a:rPr lang="en-US" sz="1100" b="0" i="1">
                            <a:latin typeface="Cambria Math"/>
                            <a:ea typeface="Cambria Math"/>
                          </a:rPr>
                        </m:ctrlPr>
                      </m:dPr>
                      <m:e>
                        <m:r>
                          <a:rPr lang="ru-RU" sz="1100" b="0" i="1">
                            <a:latin typeface="Cambria Math"/>
                            <a:ea typeface="Cambria Math"/>
                          </a:rPr>
                          <m:t>3</m:t>
                        </m:r>
                        <m:sSubSup>
                          <m:sSubSupPr>
                            <m:ctrlPr>
                              <a:rPr lang="ru-RU" sz="1100" b="0" i="1">
                                <a:latin typeface="Cambria Math"/>
                                <a:ea typeface="Cambria Math"/>
                              </a:rPr>
                            </m:ctrlPr>
                          </m:sSubSupPr>
                          <m:e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𝑡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𝑚𝑎𝑥</m:t>
                            </m:r>
                          </m:sub>
                          <m:sup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2</m:t>
                            </m:r>
                          </m:sup>
                        </m:sSubSup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−4</m:t>
                        </m:r>
                        <m:sSup>
                          <m:sSupPr>
                            <m:ctrlPr>
                              <a:rPr lang="en-US" sz="1100" b="0" i="1">
                                <a:latin typeface="Cambria Math"/>
                                <a:ea typeface="Cambria Math"/>
                              </a:rPr>
                            </m:ctrlPr>
                          </m:sSupPr>
                          <m:e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𝑎</m:t>
                            </m:r>
                          </m:e>
                          <m:sup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2</m:t>
                            </m:r>
                          </m:sup>
                        </m:sSup>
                      </m:e>
                    </m:d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19" name="TextBox 18"/>
            <xdr:cNvSpPr txBox="1"/>
          </xdr:nvSpPr>
          <xdr:spPr>
            <a:xfrm>
              <a:off x="1543050" y="34851975"/>
              <a:ext cx="2914650" cy="4532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𝐽</a:t>
              </a:r>
              <a:r>
                <a:rPr lang="ru-RU" sz="1100" b="0" i="0">
                  <a:latin typeface="Cambria Math"/>
                </a:rPr>
                <a:t>_(</a:t>
              </a:r>
              <a:r>
                <a:rPr lang="en-US" sz="1100" b="0" i="0">
                  <a:latin typeface="Cambria Math"/>
                </a:rPr>
                <a:t>𝑦,𝑚𝑖𝑛</a:t>
              </a:r>
              <a:r>
                <a:rPr lang="ru-RU" sz="1100" b="0" i="0">
                  <a:latin typeface="Cambria Math"/>
                </a:rPr>
                <a:t>)</a:t>
              </a:r>
              <a:r>
                <a:rPr lang="en-US" sz="1100" b="0" i="0">
                  <a:latin typeface="Cambria Math"/>
                </a:rPr>
                <a:t>=(𝑃</a:t>
              </a:r>
              <a:r>
                <a:rPr lang="en-US" sz="1100" b="0" i="0">
                  <a:latin typeface="Cambria Math"/>
                  <a:ea typeface="Cambria Math"/>
                </a:rPr>
                <a:t>∙𝑎)/(</a:t>
              </a:r>
              <a:r>
                <a:rPr lang="ru-RU" sz="1100" b="0" i="0">
                  <a:latin typeface="Cambria Math"/>
                  <a:ea typeface="Cambria Math"/>
                </a:rPr>
                <a:t>48</a:t>
              </a:r>
              <a:r>
                <a:rPr lang="en-US" sz="1100" b="0" i="0">
                  <a:latin typeface="Cambria Math"/>
                  <a:ea typeface="Cambria Math"/>
                </a:rPr>
                <a:t>∙𝐸∙𝑓_</a:t>
              </a:r>
              <a:r>
                <a:rPr lang="ru-RU" sz="1100" b="0" i="0">
                  <a:latin typeface="Cambria Math"/>
                  <a:ea typeface="Cambria Math"/>
                </a:rPr>
                <a:t>доп </a:t>
              </a:r>
              <a:r>
                <a:rPr lang="en-US" sz="1100" b="0" i="0">
                  <a:latin typeface="Cambria Math"/>
                  <a:ea typeface="Cambria Math"/>
                </a:rPr>
                <a:t>)∙(</a:t>
              </a:r>
              <a:r>
                <a:rPr lang="ru-RU" sz="1100" b="0" i="0">
                  <a:latin typeface="Cambria Math"/>
                  <a:ea typeface="Cambria Math"/>
                </a:rPr>
                <a:t>3</a:t>
              </a:r>
              <a:r>
                <a:rPr lang="en-US" sz="1100" b="0" i="0">
                  <a:latin typeface="Cambria Math"/>
                  <a:ea typeface="Cambria Math"/>
                </a:rPr>
                <a:t>𝑡</a:t>
              </a:r>
              <a:r>
                <a:rPr lang="ru-RU" sz="1100" b="0" i="0">
                  <a:latin typeface="Cambria Math"/>
                  <a:ea typeface="Cambria Math"/>
                </a:rPr>
                <a:t>_</a:t>
              </a:r>
              <a:r>
                <a:rPr lang="en-US" sz="1100" b="0" i="0">
                  <a:latin typeface="Cambria Math"/>
                  <a:ea typeface="Cambria Math"/>
                </a:rPr>
                <a:t>𝑚𝑎𝑥^2−4𝑎^2 )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0</xdr:col>
      <xdr:colOff>0</xdr:colOff>
      <xdr:row>200</xdr:row>
      <xdr:rowOff>152400</xdr:rowOff>
    </xdr:from>
    <xdr:ext cx="638175" cy="27526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Box 19"/>
            <xdr:cNvSpPr txBox="1"/>
          </xdr:nvSpPr>
          <xdr:spPr>
            <a:xfrm>
              <a:off x="0" y="35661600"/>
              <a:ext cx="638175" cy="2752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𝐽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𝑦</m:t>
                        </m:r>
                        <m:r>
                          <a:rPr lang="en-US" sz="1100" b="0" i="1">
                            <a:latin typeface="Cambria Math"/>
                          </a:rPr>
                          <m:t>,</m:t>
                        </m:r>
                        <m:r>
                          <a:rPr lang="en-US" sz="1100" b="0" i="1">
                            <a:latin typeface="Cambria Math"/>
                          </a:rPr>
                          <m:t>𝑚𝑖𝑛</m:t>
                        </m:r>
                      </m:sub>
                    </m:sSub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20" name="TextBox 19"/>
            <xdr:cNvSpPr txBox="1"/>
          </xdr:nvSpPr>
          <xdr:spPr>
            <a:xfrm>
              <a:off x="0" y="35661600"/>
              <a:ext cx="638175" cy="2752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𝐽</a:t>
              </a:r>
              <a:r>
                <a:rPr lang="ru-RU" sz="1100" b="0" i="0">
                  <a:latin typeface="Cambria Math"/>
                </a:rPr>
                <a:t>_(</a:t>
              </a:r>
              <a:r>
                <a:rPr lang="en-US" sz="1100" b="0" i="0">
                  <a:latin typeface="Cambria Math"/>
                </a:rPr>
                <a:t>𝑦,𝑚𝑖𝑛</a:t>
              </a:r>
              <a:r>
                <a:rPr lang="ru-RU" sz="1100" b="0" i="0">
                  <a:latin typeface="Cambria Math"/>
                </a:rPr>
                <a:t>)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7</xdr:col>
      <xdr:colOff>371475</xdr:colOff>
      <xdr:row>211</xdr:row>
      <xdr:rowOff>57150</xdr:rowOff>
    </xdr:from>
    <xdr:ext cx="60960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Box 20"/>
            <xdr:cNvSpPr txBox="1"/>
          </xdr:nvSpPr>
          <xdr:spPr>
            <a:xfrm>
              <a:off x="5429250" y="37137975"/>
              <a:ext cx="6096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𝑡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𝑚𝑎𝑥</m:t>
                        </m:r>
                      </m:sub>
                    </m:sSub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21" name="TextBox 20"/>
            <xdr:cNvSpPr txBox="1"/>
          </xdr:nvSpPr>
          <xdr:spPr>
            <a:xfrm>
              <a:off x="5429250" y="37137975"/>
              <a:ext cx="6096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𝑡</a:t>
              </a:r>
              <a:r>
                <a:rPr lang="ru-RU" sz="1100" b="0" i="0">
                  <a:latin typeface="Cambria Math"/>
                </a:rPr>
                <a:t>_</a:t>
              </a:r>
              <a:r>
                <a:rPr lang="en-US" sz="1100" b="0" i="0">
                  <a:latin typeface="Cambria Math"/>
                </a:rPr>
                <a:t>𝑚𝑎𝑥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2</xdr:col>
      <xdr:colOff>333374</xdr:colOff>
      <xdr:row>212</xdr:row>
      <xdr:rowOff>185737</xdr:rowOff>
    </xdr:from>
    <xdr:ext cx="1971675" cy="5736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TextBox 21"/>
            <xdr:cNvSpPr txBox="1"/>
          </xdr:nvSpPr>
          <xdr:spPr>
            <a:xfrm>
              <a:off x="2457449" y="37428487"/>
              <a:ext cx="1971675" cy="5736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/>
                      </a:rPr>
                      <m:t>𝑃</m:t>
                    </m:r>
                    <m:r>
                      <a:rPr lang="en-US" sz="11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en-US" sz="11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𝑡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𝑚𝑎𝑥</m:t>
                        </m:r>
                      </m:sub>
                    </m:sSub>
                    <m:r>
                      <a:rPr lang="en-US" sz="1100" b="0" i="1">
                        <a:latin typeface="Cambria Math"/>
                        <a:ea typeface="Cambria Math"/>
                      </a:rPr>
                      <m:t>∙</m:t>
                    </m:r>
                    <m:sSub>
                      <m:sSubPr>
                        <m:ctrlPr>
                          <a:rPr lang="en-US" sz="1100" b="0" i="1">
                            <a:latin typeface="Cambria Math"/>
                            <a:ea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𝑡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𝑝</m:t>
                        </m:r>
                      </m:sub>
                    </m:sSub>
                    <m:r>
                      <a:rPr lang="en-US" sz="1100" b="0" i="1">
                        <a:latin typeface="Cambria Math"/>
                        <a:ea typeface="Cambria Math"/>
                      </a:rPr>
                      <m:t>∙</m:t>
                    </m:r>
                    <m:nary>
                      <m:naryPr>
                        <m:chr m:val="∑"/>
                        <m:ctrlPr>
                          <a:rPr lang="en-US" sz="1100" b="0" i="1">
                            <a:latin typeface="Cambria Math"/>
                            <a:ea typeface="Cambria Math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en-US" sz="1100" b="0" i="1">
                            <a:latin typeface="Cambria Math"/>
                            <a:ea typeface="Cambria Math"/>
                          </a:rPr>
                          <m:t>𝑗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=1</m:t>
                        </m:r>
                      </m:sub>
                      <m:sup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𝑛</m:t>
                        </m:r>
                      </m:sup>
                      <m:e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𝛿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𝑗</m:t>
                            </m:r>
                          </m:sub>
                        </m:sSub>
                      </m:e>
                    </m:nary>
                    <m:r>
                      <a:rPr lang="en-US" sz="1100" b="0" i="1">
                        <a:latin typeface="Cambria Math"/>
                        <a:ea typeface="Cambria Math"/>
                      </a:rPr>
                      <m:t>∙</m:t>
                    </m:r>
                    <m:sSub>
                      <m:sSubPr>
                        <m:ctrlPr>
                          <a:rPr lang="en-US" sz="1100" b="0" i="1">
                            <a:latin typeface="Cambria Math"/>
                            <a:ea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𝛾</m:t>
                        </m:r>
                      </m:e>
                      <m:sub>
                        <m:r>
                          <a:rPr lang="ru-RU" sz="1100" b="0" i="1">
                            <a:latin typeface="Cambria Math"/>
                            <a:ea typeface="Cambria Math"/>
                          </a:rPr>
                          <m:t>ст</m:t>
                        </m:r>
                      </m:sub>
                    </m:sSub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22" name="TextBox 21"/>
            <xdr:cNvSpPr txBox="1"/>
          </xdr:nvSpPr>
          <xdr:spPr>
            <a:xfrm>
              <a:off x="2457449" y="37428487"/>
              <a:ext cx="1971675" cy="5736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𝑃=𝑡_𝑚𝑎𝑥</a:t>
              </a:r>
              <a:r>
                <a:rPr lang="en-US" sz="1100" b="0" i="0">
                  <a:latin typeface="Cambria Math"/>
                  <a:ea typeface="Cambria Math"/>
                </a:rPr>
                <a:t>∙𝑡_𝑝∙∑_(𝑗=1)^𝑛▒𝛿_𝑗 ∙𝛾_</a:t>
              </a:r>
              <a:r>
                <a:rPr lang="ru-RU" sz="1100" b="0" i="0">
                  <a:latin typeface="Cambria Math"/>
                  <a:ea typeface="Cambria Math"/>
                </a:rPr>
                <a:t>ст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0</xdr:col>
      <xdr:colOff>85725</xdr:colOff>
      <xdr:row>216</xdr:row>
      <xdr:rowOff>147637</xdr:rowOff>
    </xdr:from>
    <xdr:ext cx="571500" cy="2755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TextBox 22"/>
            <xdr:cNvSpPr txBox="1"/>
          </xdr:nvSpPr>
          <xdr:spPr>
            <a:xfrm>
              <a:off x="85725" y="38004750"/>
              <a:ext cx="571500" cy="2755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ru-RU" sz="1100" i="1">
                            <a:latin typeface="Cambria Math"/>
                            <a:ea typeface="Cambria Math"/>
                          </a:rPr>
                          <m:t>𝛿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𝑗</m:t>
                        </m:r>
                      </m:sub>
                    </m:sSub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23" name="TextBox 22"/>
            <xdr:cNvSpPr txBox="1"/>
          </xdr:nvSpPr>
          <xdr:spPr>
            <a:xfrm>
              <a:off x="85725" y="38004750"/>
              <a:ext cx="571500" cy="2755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ru-RU" sz="1100" i="0">
                  <a:latin typeface="Cambria Math"/>
                  <a:ea typeface="Cambria Math"/>
                </a:rPr>
                <a:t>𝛿_</a:t>
              </a:r>
              <a:r>
                <a:rPr lang="en-US" sz="1100" b="0" i="0">
                  <a:latin typeface="Cambria Math"/>
                </a:rPr>
                <a:t>𝑗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0</xdr:col>
      <xdr:colOff>0</xdr:colOff>
      <xdr:row>218</xdr:row>
      <xdr:rowOff>176212</xdr:rowOff>
    </xdr:from>
    <xdr:ext cx="1657350" cy="2677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TextBox 23"/>
            <xdr:cNvSpPr txBox="1"/>
          </xdr:nvSpPr>
          <xdr:spPr>
            <a:xfrm>
              <a:off x="0" y="38419087"/>
              <a:ext cx="1657350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ru-RU" sz="1100" i="1">
                            <a:latin typeface="Cambria Math"/>
                            <a:ea typeface="Cambria Math"/>
                          </a:rPr>
                          <m:t>𝛾</m:t>
                        </m:r>
                      </m:e>
                      <m:sub>
                        <m:r>
                          <a:rPr lang="ru-RU" sz="1100" b="0" i="1">
                            <a:latin typeface="Cambria Math"/>
                          </a:rPr>
                          <m:t>ст</m:t>
                        </m:r>
                      </m:sub>
                    </m:sSub>
                    <m:r>
                      <a:rPr lang="ru-RU" sz="1100" b="0" i="1">
                        <a:latin typeface="Cambria Math"/>
                      </a:rPr>
                      <m:t>=2,5</m:t>
                    </m:r>
                    <m:r>
                      <a:rPr lang="ru-RU" sz="1100" b="0" i="1">
                        <a:latin typeface="Cambria Math"/>
                        <a:ea typeface="Cambria Math"/>
                      </a:rPr>
                      <m:t>∙</m:t>
                    </m:r>
                    <m:sSup>
                      <m:sSupPr>
                        <m:ctrlPr>
                          <a:rPr lang="ru-RU" sz="1100" b="0" i="1">
                            <a:latin typeface="Cambria Math"/>
                            <a:ea typeface="Cambria Math"/>
                          </a:rPr>
                        </m:ctrlPr>
                      </m:sSupPr>
                      <m:e>
                        <m:r>
                          <a:rPr lang="ru-RU" sz="1100" b="0" i="1">
                            <a:latin typeface="Cambria Math"/>
                            <a:ea typeface="Cambria Math"/>
                          </a:rPr>
                          <m:t>10</m:t>
                        </m:r>
                      </m:e>
                      <m:sup>
                        <m:r>
                          <a:rPr lang="ru-RU" sz="1100" b="0" i="1">
                            <a:latin typeface="Cambria Math"/>
                            <a:ea typeface="Cambria Math"/>
                          </a:rPr>
                          <m:t>−3</m:t>
                        </m:r>
                      </m:sup>
                    </m:sSup>
                    <m:r>
                      <a:rPr lang="ru-RU" sz="1100" b="0" i="1">
                        <a:latin typeface="Cambria Math"/>
                        <a:ea typeface="Cambria Math"/>
                      </a:rPr>
                      <m:t>кг/</m:t>
                    </m:r>
                    <m:sSup>
                      <m:sSupPr>
                        <m:ctrlPr>
                          <a:rPr lang="ru-RU" sz="1100" b="0" i="1">
                            <a:latin typeface="Cambria Math"/>
                            <a:ea typeface="Cambria Math"/>
                          </a:rPr>
                        </m:ctrlPr>
                      </m:sSupPr>
                      <m:e>
                        <m:r>
                          <a:rPr lang="ru-RU" sz="1100" b="0" i="1">
                            <a:latin typeface="Cambria Math"/>
                            <a:ea typeface="Cambria Math"/>
                          </a:rPr>
                          <m:t>см</m:t>
                        </m:r>
                      </m:e>
                      <m:sup>
                        <m:r>
                          <a:rPr lang="ru-RU" sz="1100" b="0" i="1">
                            <a:latin typeface="Cambria Math"/>
                            <a:ea typeface="Cambria Math"/>
                          </a:rPr>
                          <m:t>3</m:t>
                        </m:r>
                      </m:sup>
                    </m:sSup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24" name="TextBox 23"/>
            <xdr:cNvSpPr txBox="1"/>
          </xdr:nvSpPr>
          <xdr:spPr>
            <a:xfrm>
              <a:off x="0" y="38419087"/>
              <a:ext cx="1657350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ru-RU" sz="1100" i="0">
                  <a:latin typeface="Cambria Math"/>
                  <a:ea typeface="Cambria Math"/>
                </a:rPr>
                <a:t>𝛾_</a:t>
              </a:r>
              <a:r>
                <a:rPr lang="ru-RU" sz="1100" b="0" i="0">
                  <a:latin typeface="Cambria Math"/>
                </a:rPr>
                <a:t>ст=2,5</a:t>
              </a:r>
              <a:r>
                <a:rPr lang="ru-RU" sz="1100" b="0" i="0">
                  <a:latin typeface="Cambria Math"/>
                  <a:ea typeface="Cambria Math"/>
                </a:rPr>
                <a:t>∙〖10〗^(−3) кг/〖см〗^3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0</xdr:col>
      <xdr:colOff>638175</xdr:colOff>
      <xdr:row>225</xdr:row>
      <xdr:rowOff>161925</xdr:rowOff>
    </xdr:from>
    <xdr:ext cx="847725" cy="27526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TextBox 24"/>
            <xdr:cNvSpPr txBox="1"/>
          </xdr:nvSpPr>
          <xdr:spPr>
            <a:xfrm>
              <a:off x="638175" y="39423975"/>
              <a:ext cx="847725" cy="2752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𝐽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𝑦</m:t>
                        </m:r>
                        <m:r>
                          <a:rPr lang="en-US" sz="1100" b="0" i="1">
                            <a:latin typeface="Cambria Math"/>
                          </a:rPr>
                          <m:t>,</m:t>
                        </m:r>
                        <m:r>
                          <a:rPr lang="en-US" sz="1100" b="0" i="1">
                            <a:latin typeface="Cambria Math"/>
                          </a:rPr>
                          <m:t>𝑚𝑖𝑛</m:t>
                        </m:r>
                      </m:sub>
                    </m:sSub>
                    <m:r>
                      <a:rPr lang="ru-RU" sz="11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25" name="TextBox 24"/>
            <xdr:cNvSpPr txBox="1"/>
          </xdr:nvSpPr>
          <xdr:spPr>
            <a:xfrm>
              <a:off x="638175" y="39423975"/>
              <a:ext cx="847725" cy="2752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𝐽</a:t>
              </a:r>
              <a:r>
                <a:rPr lang="ru-RU" sz="1100" b="0" i="0">
                  <a:latin typeface="Cambria Math"/>
                </a:rPr>
                <a:t>_(</a:t>
              </a:r>
              <a:r>
                <a:rPr lang="en-US" sz="1100" b="0" i="0">
                  <a:latin typeface="Cambria Math"/>
                </a:rPr>
                <a:t>𝑦,𝑚𝑖𝑛</a:t>
              </a:r>
              <a:r>
                <a:rPr lang="ru-RU" sz="1100" b="0" i="0">
                  <a:latin typeface="Cambria Math"/>
                </a:rPr>
                <a:t>)=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2</xdr:col>
      <xdr:colOff>419100</xdr:colOff>
      <xdr:row>223</xdr:row>
      <xdr:rowOff>142875</xdr:rowOff>
    </xdr:from>
    <xdr:ext cx="847725" cy="27526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TextBox 25"/>
            <xdr:cNvSpPr txBox="1"/>
          </xdr:nvSpPr>
          <xdr:spPr>
            <a:xfrm>
              <a:off x="2543175" y="39023925"/>
              <a:ext cx="847725" cy="2752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𝐽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𝑦</m:t>
                        </m:r>
                        <m:r>
                          <a:rPr lang="en-US" sz="1100" b="0" i="1">
                            <a:latin typeface="Cambria Math"/>
                          </a:rPr>
                          <m:t>,</m:t>
                        </m:r>
                        <m:r>
                          <a:rPr lang="en-US" sz="1100" b="0" i="1">
                            <a:latin typeface="Cambria Math"/>
                          </a:rPr>
                          <m:t>𝑚𝑖𝑛</m:t>
                        </m:r>
                      </m:sub>
                    </m:sSub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26" name="TextBox 25"/>
            <xdr:cNvSpPr txBox="1"/>
          </xdr:nvSpPr>
          <xdr:spPr>
            <a:xfrm>
              <a:off x="2543175" y="39023925"/>
              <a:ext cx="847725" cy="2752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𝐽</a:t>
              </a:r>
              <a:r>
                <a:rPr lang="ru-RU" sz="1100" b="0" i="0">
                  <a:latin typeface="Cambria Math"/>
                </a:rPr>
                <a:t>_(</a:t>
              </a:r>
              <a:r>
                <a:rPr lang="en-US" sz="1100" b="0" i="0">
                  <a:latin typeface="Cambria Math"/>
                </a:rPr>
                <a:t>𝑦,𝑚𝑖𝑛</a:t>
              </a:r>
              <a:r>
                <a:rPr lang="ru-RU" sz="1100" b="0" i="0">
                  <a:latin typeface="Cambria Math"/>
                </a:rPr>
                <a:t>)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0</xdr:col>
      <xdr:colOff>838200</xdr:colOff>
      <xdr:row>209</xdr:row>
      <xdr:rowOff>161925</xdr:rowOff>
    </xdr:from>
    <xdr:ext cx="571500" cy="2718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TextBox 26"/>
            <xdr:cNvSpPr txBox="1"/>
          </xdr:nvSpPr>
          <xdr:spPr>
            <a:xfrm>
              <a:off x="838200" y="36842700"/>
              <a:ext cx="571500" cy="2718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100" i="1">
                          <a:latin typeface="Cambria Math"/>
                          <a:ea typeface="Cambria Math"/>
                        </a:rPr>
                      </m:ctrlPr>
                    </m:sSubPr>
                    <m:e>
                      <m:r>
                        <a:rPr lang="en-US" sz="1100" b="0" i="1">
                          <a:latin typeface="Cambria Math"/>
                          <a:ea typeface="Cambria Math"/>
                        </a:rPr>
                        <m:t>𝑓</m:t>
                      </m:r>
                    </m:e>
                    <m:sub>
                      <m:r>
                        <a:rPr lang="ru-RU" sz="1100" b="0" i="1">
                          <a:latin typeface="Cambria Math"/>
                          <a:ea typeface="Cambria Math"/>
                        </a:rPr>
                        <m:t>доп</m:t>
                      </m:r>
                    </m:sub>
                  </m:sSub>
                </m:oMath>
              </a14:m>
              <a:r>
                <a:rPr lang="ru-RU" sz="1100"/>
                <a:t> =</a:t>
              </a:r>
            </a:p>
          </xdr:txBody>
        </xdr:sp>
      </mc:Choice>
      <mc:Fallback xmlns="">
        <xdr:sp macro="" textlink="">
          <xdr:nvSpPr>
            <xdr:cNvPr id="27" name="TextBox 26"/>
            <xdr:cNvSpPr txBox="1"/>
          </xdr:nvSpPr>
          <xdr:spPr>
            <a:xfrm>
              <a:off x="838200" y="36842700"/>
              <a:ext cx="571500" cy="2718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  <a:ea typeface="Cambria Math"/>
                </a:rPr>
                <a:t>𝑓</a:t>
              </a:r>
              <a:r>
                <a:rPr lang="ru-RU" sz="1100" b="0" i="0">
                  <a:latin typeface="Cambria Math"/>
                  <a:ea typeface="Cambria Math"/>
                </a:rPr>
                <a:t>_доп</a:t>
              </a:r>
              <a:r>
                <a:rPr lang="ru-RU" sz="1100"/>
                <a:t> =</a:t>
              </a:r>
            </a:p>
          </xdr:txBody>
        </xdr:sp>
      </mc:Fallback>
    </mc:AlternateContent>
    <xdr:clientData/>
  </xdr:oneCellAnchor>
  <xdr:oneCellAnchor>
    <xdr:from>
      <xdr:col>0</xdr:col>
      <xdr:colOff>285750</xdr:colOff>
      <xdr:row>36</xdr:row>
      <xdr:rowOff>200025</xdr:rowOff>
    </xdr:from>
    <xdr:ext cx="571500" cy="2718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TextBox 27"/>
            <xdr:cNvSpPr txBox="1"/>
          </xdr:nvSpPr>
          <xdr:spPr>
            <a:xfrm>
              <a:off x="285750" y="6981825"/>
              <a:ext cx="571500" cy="2718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100" i="1">
                          <a:latin typeface="Cambria Math"/>
                          <a:ea typeface="Cambria Math"/>
                        </a:rPr>
                      </m:ctrlPr>
                    </m:sSubPr>
                    <m:e>
                      <m:r>
                        <a:rPr lang="en-US" sz="1100" b="0" i="1">
                          <a:latin typeface="Cambria Math"/>
                          <a:ea typeface="Cambria Math"/>
                        </a:rPr>
                        <m:t>𝑓</m:t>
                      </m:r>
                    </m:e>
                    <m:sub>
                      <m:r>
                        <a:rPr lang="ru-RU" sz="1100" b="0" i="1">
                          <a:latin typeface="Cambria Math"/>
                          <a:ea typeface="Cambria Math"/>
                        </a:rPr>
                        <m:t>доп</m:t>
                      </m:r>
                    </m:sub>
                  </m:sSub>
                </m:oMath>
              </a14:m>
              <a:r>
                <a:rPr lang="ru-RU" sz="1100"/>
                <a:t> </a:t>
              </a:r>
            </a:p>
          </xdr:txBody>
        </xdr:sp>
      </mc:Choice>
      <mc:Fallback xmlns="">
        <xdr:sp macro="" textlink="">
          <xdr:nvSpPr>
            <xdr:cNvPr id="28" name="TextBox 27"/>
            <xdr:cNvSpPr txBox="1"/>
          </xdr:nvSpPr>
          <xdr:spPr>
            <a:xfrm>
              <a:off x="285750" y="6981825"/>
              <a:ext cx="571500" cy="2718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  <a:ea typeface="Cambria Math"/>
                </a:rPr>
                <a:t>𝑓</a:t>
              </a:r>
              <a:r>
                <a:rPr lang="ru-RU" sz="1100" b="0" i="0">
                  <a:latin typeface="Cambria Math"/>
                  <a:ea typeface="Cambria Math"/>
                </a:rPr>
                <a:t>_доп</a:t>
              </a:r>
              <a:r>
                <a:rPr lang="ru-RU" sz="1100"/>
                <a:t> </a:t>
              </a:r>
            </a:p>
          </xdr:txBody>
        </xdr:sp>
      </mc:Fallback>
    </mc:AlternateContent>
    <xdr:clientData/>
  </xdr:oneCellAnchor>
  <xdr:oneCellAnchor>
    <xdr:from>
      <xdr:col>0</xdr:col>
      <xdr:colOff>114300</xdr:colOff>
      <xdr:row>201</xdr:row>
      <xdr:rowOff>152400</xdr:rowOff>
    </xdr:from>
    <xdr:ext cx="619125" cy="2718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TextBox 28"/>
            <xdr:cNvSpPr txBox="1"/>
          </xdr:nvSpPr>
          <xdr:spPr>
            <a:xfrm>
              <a:off x="114300" y="35861625"/>
              <a:ext cx="619125" cy="2718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𝑓</m:t>
                        </m:r>
                      </m:e>
                      <m:sub>
                        <m:r>
                          <a:rPr lang="ru-RU" sz="1100" b="0" i="1">
                            <a:latin typeface="Cambria Math"/>
                          </a:rPr>
                          <m:t>доп</m:t>
                        </m:r>
                      </m:sub>
                    </m:sSub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29" name="TextBox 28"/>
            <xdr:cNvSpPr txBox="1"/>
          </xdr:nvSpPr>
          <xdr:spPr>
            <a:xfrm>
              <a:off x="114300" y="35861625"/>
              <a:ext cx="619125" cy="2718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𝑓</a:t>
              </a:r>
              <a:r>
                <a:rPr lang="ru-RU" sz="1100" b="0" i="0">
                  <a:latin typeface="Cambria Math"/>
                </a:rPr>
                <a:t>_доп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0</xdr:col>
      <xdr:colOff>586740</xdr:colOff>
      <xdr:row>226</xdr:row>
      <xdr:rowOff>129540</xdr:rowOff>
    </xdr:from>
    <xdr:ext cx="914400" cy="2948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TextBox 29"/>
            <xdr:cNvSpPr txBox="1"/>
          </xdr:nvSpPr>
          <xdr:spPr>
            <a:xfrm>
              <a:off x="586740" y="39591615"/>
              <a:ext cx="914400" cy="2948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b="1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200" b="1" i="1">
                            <a:latin typeface="Cambria Math"/>
                          </a:rPr>
                          <m:t>𝑱</m:t>
                        </m:r>
                      </m:e>
                      <m:sub>
                        <m:r>
                          <a:rPr lang="en-US" sz="1200" b="1" i="1">
                            <a:latin typeface="Cambria Math"/>
                          </a:rPr>
                          <m:t>𝒚</m:t>
                        </m:r>
                        <m:r>
                          <a:rPr lang="en-US" sz="1200" b="1" i="1">
                            <a:latin typeface="Cambria Math"/>
                          </a:rPr>
                          <m:t>,факт =</m:t>
                        </m:r>
                      </m:sub>
                    </m:sSub>
                  </m:oMath>
                </m:oMathPara>
              </a14:m>
              <a:endParaRPr lang="ru-RU" sz="1200" b="1" i="1"/>
            </a:p>
          </xdr:txBody>
        </xdr:sp>
      </mc:Choice>
      <mc:Fallback xmlns="">
        <xdr:sp macro="" textlink="">
          <xdr:nvSpPr>
            <xdr:cNvPr id="30" name="TextBox 29"/>
            <xdr:cNvSpPr txBox="1"/>
          </xdr:nvSpPr>
          <xdr:spPr>
            <a:xfrm>
              <a:off x="586740" y="39591615"/>
              <a:ext cx="914400" cy="2948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200" b="1" i="0">
                  <a:latin typeface="Cambria Math"/>
                </a:rPr>
                <a:t>𝑱</a:t>
              </a:r>
              <a:r>
                <a:rPr lang="ru-RU" sz="1200" b="1" i="0">
                  <a:latin typeface="Cambria Math"/>
                </a:rPr>
                <a:t>_(</a:t>
              </a:r>
              <a:r>
                <a:rPr lang="en-US" sz="1200" b="1" i="0">
                  <a:latin typeface="Cambria Math"/>
                </a:rPr>
                <a:t>𝒚,факт =</a:t>
              </a:r>
              <a:r>
                <a:rPr lang="ru-RU" sz="1200" b="1" i="0">
                  <a:latin typeface="Cambria Math"/>
                </a:rPr>
                <a:t>)</a:t>
              </a:r>
              <a:endParaRPr lang="ru-RU" sz="1200" b="1" i="1"/>
            </a:p>
          </xdr:txBody>
        </xdr:sp>
      </mc:Fallback>
    </mc:AlternateContent>
    <xdr:clientData/>
  </xdr:oneCellAnchor>
  <xdr:oneCellAnchor>
    <xdr:from>
      <xdr:col>0</xdr:col>
      <xdr:colOff>781050</xdr:colOff>
      <xdr:row>229</xdr:row>
      <xdr:rowOff>114300</xdr:rowOff>
    </xdr:from>
    <xdr:ext cx="914400" cy="29424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TextBox 30"/>
            <xdr:cNvSpPr txBox="1"/>
          </xdr:nvSpPr>
          <xdr:spPr>
            <a:xfrm>
              <a:off x="781050" y="39966900"/>
              <a:ext cx="914400" cy="2942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b="1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200" b="1" i="1">
                            <a:latin typeface="Cambria Math"/>
                          </a:rPr>
                          <m:t>𝑱</m:t>
                        </m:r>
                      </m:e>
                      <m:sub>
                        <m:r>
                          <a:rPr lang="en-US" sz="1200" b="1" i="1">
                            <a:latin typeface="Cambria Math"/>
                          </a:rPr>
                          <m:t>𝒚</m:t>
                        </m:r>
                        <m:r>
                          <a:rPr lang="en-US" sz="1200" b="1" i="1">
                            <a:latin typeface="Cambria Math"/>
                          </a:rPr>
                          <m:t>,</m:t>
                        </m:r>
                        <m:func>
                          <m:funcPr>
                            <m:ctrlPr>
                              <a:rPr lang="ru-RU" sz="1200" b="1" i="1">
                                <a:latin typeface="Cambria Math"/>
                              </a:rPr>
                            </m:ctrlPr>
                          </m:funcPr>
                          <m:fName>
                            <m:r>
                              <a:rPr lang="en-US" sz="1200" b="1" i="1">
                                <a:latin typeface="Cambria Math"/>
                              </a:rPr>
                              <m:t>𝒎𝒊𝒏</m:t>
                            </m:r>
                          </m:fName>
                          <m:e>
                            <m:r>
                              <a:rPr lang="ru-RU" sz="1200" b="1" i="1">
                                <a:latin typeface="Cambria Math"/>
                              </a:rPr>
                              <m:t> </m:t>
                            </m:r>
                          </m:e>
                        </m:func>
                        <m:r>
                          <a:rPr lang="en-US" sz="1200" b="1" i="1">
                            <a:latin typeface="Cambria Math"/>
                          </a:rPr>
                          <m:t>=</m:t>
                        </m:r>
                      </m:sub>
                    </m:sSub>
                  </m:oMath>
                </m:oMathPara>
              </a14:m>
              <a:endParaRPr lang="ru-RU" sz="1200" b="1" i="1"/>
            </a:p>
          </xdr:txBody>
        </xdr:sp>
      </mc:Choice>
      <mc:Fallback xmlns="">
        <xdr:sp macro="" textlink="">
          <xdr:nvSpPr>
            <xdr:cNvPr id="31" name="TextBox 30"/>
            <xdr:cNvSpPr txBox="1"/>
          </xdr:nvSpPr>
          <xdr:spPr>
            <a:xfrm>
              <a:off x="781050" y="39966900"/>
              <a:ext cx="914400" cy="2942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200" b="1" i="0">
                  <a:latin typeface="Cambria Math"/>
                </a:rPr>
                <a:t>𝑱</a:t>
              </a:r>
              <a:r>
                <a:rPr lang="ru-RU" sz="1200" b="1" i="0">
                  <a:latin typeface="Cambria Math"/>
                </a:rPr>
                <a:t>_(</a:t>
              </a:r>
              <a:r>
                <a:rPr lang="en-US" sz="1200" b="1" i="0">
                  <a:latin typeface="Cambria Math"/>
                </a:rPr>
                <a:t>𝒚,𝒎𝒊𝒏</a:t>
              </a:r>
              <a:r>
                <a:rPr lang="ru-RU" sz="1200" b="1" i="0">
                  <a:latin typeface="Cambria Math"/>
                </a:rPr>
                <a:t>⁡ </a:t>
              </a:r>
              <a:r>
                <a:rPr lang="en-US" sz="1200" b="1" i="0">
                  <a:latin typeface="Cambria Math"/>
                </a:rPr>
                <a:t>=</a:t>
              </a:r>
              <a:r>
                <a:rPr lang="ru-RU" sz="1200" b="1" i="0">
                  <a:latin typeface="Cambria Math"/>
                </a:rPr>
                <a:t>)</a:t>
              </a:r>
              <a:endParaRPr lang="ru-RU" sz="1200" b="1" i="1"/>
            </a:p>
          </xdr:txBody>
        </xdr:sp>
      </mc:Fallback>
    </mc:AlternateContent>
    <xdr:clientData/>
  </xdr:oneCellAnchor>
  <xdr:oneCellAnchor>
    <xdr:from>
      <xdr:col>2</xdr:col>
      <xdr:colOff>295275</xdr:colOff>
      <xdr:row>229</xdr:row>
      <xdr:rowOff>114300</xdr:rowOff>
    </xdr:from>
    <xdr:ext cx="914400" cy="2948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TextBox 31"/>
            <xdr:cNvSpPr txBox="1"/>
          </xdr:nvSpPr>
          <xdr:spPr>
            <a:xfrm>
              <a:off x="2419350" y="39966900"/>
              <a:ext cx="914400" cy="2948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b="1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200" b="1" i="1">
                            <a:latin typeface="Cambria Math"/>
                          </a:rPr>
                          <m:t>𝑱</m:t>
                        </m:r>
                      </m:e>
                      <m:sub>
                        <m:r>
                          <a:rPr lang="en-US" sz="1200" b="1" i="1">
                            <a:latin typeface="Cambria Math"/>
                          </a:rPr>
                          <m:t>𝒚</m:t>
                        </m:r>
                        <m:r>
                          <a:rPr lang="en-US" sz="1200" b="1" i="1">
                            <a:latin typeface="Cambria Math"/>
                          </a:rPr>
                          <m:t>,факт =</m:t>
                        </m:r>
                      </m:sub>
                    </m:sSub>
                  </m:oMath>
                </m:oMathPara>
              </a14:m>
              <a:endParaRPr lang="ru-RU" sz="1200" b="1"/>
            </a:p>
          </xdr:txBody>
        </xdr:sp>
      </mc:Choice>
      <mc:Fallback xmlns="">
        <xdr:sp macro="" textlink="">
          <xdr:nvSpPr>
            <xdr:cNvPr id="32" name="TextBox 31"/>
            <xdr:cNvSpPr txBox="1"/>
          </xdr:nvSpPr>
          <xdr:spPr>
            <a:xfrm>
              <a:off x="2419350" y="39966900"/>
              <a:ext cx="914400" cy="2948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200" b="1" i="0">
                  <a:latin typeface="Cambria Math"/>
                </a:rPr>
                <a:t>𝑱</a:t>
              </a:r>
              <a:r>
                <a:rPr lang="ru-RU" sz="1200" b="1" i="0">
                  <a:latin typeface="Cambria Math"/>
                </a:rPr>
                <a:t>_(</a:t>
              </a:r>
              <a:r>
                <a:rPr lang="en-US" sz="1200" b="1" i="0">
                  <a:latin typeface="Cambria Math"/>
                </a:rPr>
                <a:t>𝒚,факт =</a:t>
              </a:r>
              <a:r>
                <a:rPr lang="ru-RU" sz="1200" b="1" i="0">
                  <a:latin typeface="Cambria Math"/>
                </a:rPr>
                <a:t>)</a:t>
              </a:r>
              <a:endParaRPr lang="ru-RU" sz="1200" b="1"/>
            </a:p>
          </xdr:txBody>
        </xdr:sp>
      </mc:Fallback>
    </mc:AlternateContent>
    <xdr:clientData/>
  </xdr:oneCellAnchor>
  <xdr:oneCellAnchor>
    <xdr:from>
      <xdr:col>2</xdr:col>
      <xdr:colOff>52387</xdr:colOff>
      <xdr:row>236</xdr:row>
      <xdr:rowOff>142875</xdr:rowOff>
    </xdr:from>
    <xdr:ext cx="1519238" cy="4507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TextBox 32"/>
            <xdr:cNvSpPr txBox="1"/>
          </xdr:nvSpPr>
          <xdr:spPr>
            <a:xfrm>
              <a:off x="2176462" y="41424225"/>
              <a:ext cx="1519238" cy="450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100" i="1">
                        <a:latin typeface="Cambria Math"/>
                        <a:ea typeface="Cambria Math"/>
                      </a:rPr>
                      <m:t>𝜎</m:t>
                    </m:r>
                    <m:r>
                      <a:rPr lang="ru-RU" sz="1100" b="0" i="1">
                        <a:latin typeface="Cambria Math"/>
                        <a:ea typeface="Cambria Math"/>
                      </a:rPr>
                      <m:t>=</m:t>
                    </m:r>
                    <m:f>
                      <m:fPr>
                        <m:ctrlPr>
                          <a:rPr lang="ru-RU" sz="1100" b="0" i="1">
                            <a:latin typeface="Cambria Math"/>
                            <a:ea typeface="Cambria Math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𝑀</m:t>
                        </m:r>
                      </m:num>
                      <m:den>
                        <m:sSub>
                          <m:sSubPr>
                            <m:ctrlPr>
                              <a:rPr lang="ru-RU" sz="1100" b="0" i="1">
                                <a:latin typeface="Cambria Math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𝑊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𝑛</m:t>
                            </m:r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,</m:t>
                            </m:r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𝑚𝑖𝑛</m:t>
                            </m:r>
                          </m:sub>
                        </m:sSub>
                      </m:den>
                    </m:f>
                    <m:r>
                      <a:rPr lang="ru-RU" sz="1100" b="0" i="1">
                        <a:latin typeface="Cambria Math"/>
                        <a:ea typeface="Cambria Math"/>
                      </a:rPr>
                      <m:t>≤</m:t>
                    </m:r>
                    <m:r>
                      <a:rPr lang="en-US" sz="1100" b="0" i="1">
                        <a:latin typeface="Cambria Math"/>
                        <a:ea typeface="Cambria Math"/>
                      </a:rPr>
                      <m:t>𝑅</m:t>
                    </m:r>
                    <m:r>
                      <a:rPr lang="en-US" sz="1100" b="0" i="1">
                        <a:latin typeface="Cambria Math"/>
                        <a:ea typeface="Cambria Math"/>
                      </a:rPr>
                      <m:t>∙</m:t>
                    </m:r>
                    <m:sSub>
                      <m:sSubPr>
                        <m:ctrlPr>
                          <a:rPr lang="en-US" sz="1100" b="0" i="1">
                            <a:latin typeface="Cambria Math"/>
                            <a:ea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𝛾</m:t>
                        </m:r>
                      </m:e>
                      <m:sub>
                        <m:r>
                          <a:rPr lang="ru-RU" sz="1100" b="0" i="1">
                            <a:latin typeface="Cambria Math"/>
                            <a:ea typeface="Cambria Math"/>
                          </a:rPr>
                          <m:t>с</m:t>
                        </m:r>
                      </m:sub>
                    </m:sSub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33" name="TextBox 32"/>
            <xdr:cNvSpPr txBox="1"/>
          </xdr:nvSpPr>
          <xdr:spPr>
            <a:xfrm>
              <a:off x="2176462" y="41424225"/>
              <a:ext cx="1519238" cy="450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ru-RU" sz="1100" i="0">
                  <a:latin typeface="Cambria Math"/>
                  <a:ea typeface="Cambria Math"/>
                </a:rPr>
                <a:t>𝜎</a:t>
              </a:r>
              <a:r>
                <a:rPr lang="ru-RU" sz="1100" b="0" i="0">
                  <a:latin typeface="Cambria Math"/>
                  <a:ea typeface="Cambria Math"/>
                </a:rPr>
                <a:t>=</a:t>
              </a:r>
              <a:r>
                <a:rPr lang="en-US" sz="1100" b="0" i="0">
                  <a:latin typeface="Cambria Math"/>
                  <a:ea typeface="Cambria Math"/>
                </a:rPr>
                <a:t>𝑀</a:t>
              </a:r>
              <a:r>
                <a:rPr lang="ru-RU" sz="1100" b="0" i="0">
                  <a:latin typeface="Cambria Math"/>
                  <a:ea typeface="Cambria Math"/>
                </a:rPr>
                <a:t>/</a:t>
              </a:r>
              <a:r>
                <a:rPr lang="en-US" sz="1100" b="0" i="0">
                  <a:latin typeface="Cambria Math"/>
                  <a:ea typeface="Cambria Math"/>
                </a:rPr>
                <a:t>𝑊</a:t>
              </a:r>
              <a:r>
                <a:rPr lang="ru-RU" sz="1100" b="0" i="0">
                  <a:latin typeface="Cambria Math"/>
                  <a:ea typeface="Cambria Math"/>
                </a:rPr>
                <a:t>_(</a:t>
              </a:r>
              <a:r>
                <a:rPr lang="en-US" sz="1100" b="0" i="0">
                  <a:latin typeface="Cambria Math"/>
                  <a:ea typeface="Cambria Math"/>
                </a:rPr>
                <a:t>𝑛,𝑚𝑖𝑛</a:t>
              </a:r>
              <a:r>
                <a:rPr lang="ru-RU" sz="1100" b="0" i="0">
                  <a:latin typeface="Cambria Math"/>
                  <a:ea typeface="Cambria Math"/>
                </a:rPr>
                <a:t>)</a:t>
              </a:r>
              <a:r>
                <a:rPr lang="en-US" sz="1100" b="0" i="0">
                  <a:latin typeface="Cambria Math"/>
                  <a:ea typeface="Cambria Math"/>
                </a:rPr>
                <a:t> </a:t>
              </a:r>
              <a:r>
                <a:rPr lang="ru-RU" sz="1100" b="0" i="0">
                  <a:latin typeface="Cambria Math"/>
                  <a:ea typeface="Cambria Math"/>
                </a:rPr>
                <a:t>≤</a:t>
              </a:r>
              <a:r>
                <a:rPr lang="en-US" sz="1100" b="0" i="0">
                  <a:latin typeface="Cambria Math"/>
                  <a:ea typeface="Cambria Math"/>
                </a:rPr>
                <a:t>𝑅∙𝛾_</a:t>
              </a:r>
              <a:r>
                <a:rPr lang="ru-RU" sz="1100" b="0" i="0">
                  <a:latin typeface="Cambria Math"/>
                  <a:ea typeface="Cambria Math"/>
                </a:rPr>
                <a:t>с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0</xdr:col>
      <xdr:colOff>704850</xdr:colOff>
      <xdr:row>254</xdr:row>
      <xdr:rowOff>0</xdr:rowOff>
    </xdr:from>
    <xdr:ext cx="800100" cy="27526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TextBox 33"/>
            <xdr:cNvSpPr txBox="1"/>
          </xdr:nvSpPr>
          <xdr:spPr>
            <a:xfrm>
              <a:off x="704850" y="44005500"/>
              <a:ext cx="800100" cy="2752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𝑊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𝑦</m:t>
                        </m:r>
                        <m:r>
                          <a:rPr lang="en-US" sz="1100" b="0" i="1">
                            <a:latin typeface="Cambria Math"/>
                          </a:rPr>
                          <m:t>,</m:t>
                        </m:r>
                        <m:r>
                          <a:rPr lang="en-US" sz="1100" b="0" i="1">
                            <a:latin typeface="Cambria Math"/>
                          </a:rPr>
                          <m:t>𝑚𝑖𝑛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34" name="TextBox 33"/>
            <xdr:cNvSpPr txBox="1"/>
          </xdr:nvSpPr>
          <xdr:spPr>
            <a:xfrm>
              <a:off x="704850" y="44005500"/>
              <a:ext cx="800100" cy="2752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𝑊</a:t>
              </a:r>
              <a:r>
                <a:rPr lang="ru-RU" sz="1100" b="0" i="0">
                  <a:latin typeface="Cambria Math"/>
                </a:rPr>
                <a:t>_(</a:t>
              </a:r>
              <a:r>
                <a:rPr lang="en-US" sz="1100" b="0" i="0">
                  <a:latin typeface="Cambria Math"/>
                </a:rPr>
                <a:t>𝑦,𝑚𝑖𝑛</a:t>
              </a:r>
              <a:r>
                <a:rPr lang="ru-RU" sz="1100" b="0" i="0">
                  <a:latin typeface="Cambria Math"/>
                </a:rPr>
                <a:t>)</a:t>
              </a:r>
              <a:r>
                <a:rPr lang="en-US" sz="1100" b="0" i="0">
                  <a:latin typeface="Cambria Math"/>
                </a:rPr>
                <a:t>=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0</xdr:col>
      <xdr:colOff>0</xdr:colOff>
      <xdr:row>241</xdr:row>
      <xdr:rowOff>176212</xdr:rowOff>
    </xdr:from>
    <xdr:ext cx="1881188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TextBox 34"/>
            <xdr:cNvSpPr txBox="1"/>
          </xdr:nvSpPr>
          <xdr:spPr>
            <a:xfrm>
              <a:off x="0" y="42410062"/>
              <a:ext cx="1881188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1100" b="0" i="1">
                      <a:latin typeface="Cambria Math"/>
                    </a:rPr>
                    <m:t>𝑅</m:t>
                  </m:r>
                  <m:r>
                    <a:rPr lang="en-US" sz="1100" b="0" i="1">
                      <a:latin typeface="Cambria Math"/>
                    </a:rPr>
                    <m:t>=120 МПа</m:t>
                  </m:r>
                </m:oMath>
              </a14:m>
              <a:r>
                <a:rPr lang="ru-RU" sz="1100"/>
                <a:t> = 1250 кгс/см</a:t>
              </a:r>
              <a:r>
                <a:rPr lang="ru-RU" sz="1100">
                  <a:latin typeface="Calibri"/>
                  <a:cs typeface="Calibri"/>
                </a:rPr>
                <a:t>²</a:t>
              </a:r>
              <a:endParaRPr lang="ru-RU" sz="1100"/>
            </a:p>
          </xdr:txBody>
        </xdr:sp>
      </mc:Choice>
      <mc:Fallback xmlns="">
        <xdr:sp macro="" textlink="">
          <xdr:nvSpPr>
            <xdr:cNvPr id="35" name="TextBox 34"/>
            <xdr:cNvSpPr txBox="1"/>
          </xdr:nvSpPr>
          <xdr:spPr>
            <a:xfrm>
              <a:off x="0" y="42410062"/>
              <a:ext cx="1881188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𝑅=120 МПа</a:t>
              </a:r>
              <a:r>
                <a:rPr lang="ru-RU" sz="1100"/>
                <a:t> = 1250 кгс/см</a:t>
              </a:r>
              <a:r>
                <a:rPr lang="ru-RU" sz="1100">
                  <a:latin typeface="Calibri"/>
                  <a:cs typeface="Calibri"/>
                </a:rPr>
                <a:t>²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1</xdr:col>
      <xdr:colOff>252412</xdr:colOff>
      <xdr:row>243</xdr:row>
      <xdr:rowOff>157162</xdr:rowOff>
    </xdr:from>
    <xdr:ext cx="1652588" cy="4150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TextBox 35"/>
            <xdr:cNvSpPr txBox="1"/>
          </xdr:nvSpPr>
          <xdr:spPr>
            <a:xfrm>
              <a:off x="1766887" y="42772012"/>
              <a:ext cx="1652588" cy="4150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/>
                      </a:rPr>
                      <m:t>𝑀</m:t>
                    </m:r>
                    <m:r>
                      <a:rPr lang="en-US" sz="11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/>
                          </a:rPr>
                          <m:t>1</m:t>
                        </m:r>
                      </m:num>
                      <m:den>
                        <m:r>
                          <a:rPr lang="en-US" sz="1100" b="0" i="1">
                            <a:latin typeface="Cambria Math"/>
                          </a:rPr>
                          <m:t>8</m:t>
                        </m:r>
                      </m:den>
                    </m:f>
                    <m:r>
                      <a:rPr lang="en-US" sz="1100" b="0" i="1">
                        <a:latin typeface="Cambria Math"/>
                        <a:ea typeface="Cambria Math"/>
                      </a:rPr>
                      <m:t>∙</m:t>
                    </m:r>
                    <m:r>
                      <a:rPr lang="en-US" sz="1100" b="0" i="1">
                        <a:latin typeface="Cambria Math"/>
                        <a:ea typeface="Cambria Math"/>
                      </a:rPr>
                      <m:t>𝑤</m:t>
                    </m:r>
                    <m:r>
                      <a:rPr lang="en-US" sz="1100" b="0" i="1">
                        <a:latin typeface="Cambria Math"/>
                        <a:ea typeface="Cambria Math"/>
                      </a:rPr>
                      <m:t>∙</m:t>
                    </m:r>
                    <m:sSub>
                      <m:sSubPr>
                        <m:ctrlPr>
                          <a:rPr lang="en-US" sz="1100" b="0" i="1">
                            <a:latin typeface="Cambria Math"/>
                            <a:ea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𝑡</m:t>
                        </m:r>
                      </m:e>
                      <m:sub>
                        <m:r>
                          <a:rPr lang="ru-RU" sz="1100" b="0" i="1">
                            <a:latin typeface="Cambria Math"/>
                            <a:ea typeface="Cambria Math"/>
                          </a:rPr>
                          <m:t>р</m:t>
                        </m:r>
                      </m:sub>
                    </m:sSub>
                    <m:r>
                      <a:rPr lang="en-US" sz="1100" b="0" i="1">
                        <a:latin typeface="Cambria Math"/>
                        <a:ea typeface="Cambria Math"/>
                      </a:rPr>
                      <m:t>∙</m:t>
                    </m:r>
                    <m:sSubSup>
                      <m:sSubSupPr>
                        <m:ctrlPr>
                          <a:rPr lang="en-US" sz="1100" b="0" i="1">
                            <a:latin typeface="Cambria Math"/>
                            <a:ea typeface="Cambria Math"/>
                          </a:rPr>
                        </m:ctrlPr>
                      </m:sSubSupPr>
                      <m:e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𝑡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𝑚𝑎𝑥</m:t>
                        </m:r>
                      </m:sub>
                      <m:sup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2</m:t>
                        </m:r>
                      </m:sup>
                    </m:sSubSup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36" name="TextBox 35"/>
            <xdr:cNvSpPr txBox="1"/>
          </xdr:nvSpPr>
          <xdr:spPr>
            <a:xfrm>
              <a:off x="1766887" y="42772012"/>
              <a:ext cx="1652588" cy="4150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𝑀=1/8</a:t>
              </a:r>
              <a:r>
                <a:rPr lang="en-US" sz="1100" b="0" i="0">
                  <a:latin typeface="Cambria Math"/>
                  <a:ea typeface="Cambria Math"/>
                </a:rPr>
                <a:t>∙𝑤∙𝑡_</a:t>
              </a:r>
              <a:r>
                <a:rPr lang="ru-RU" sz="1100" b="0" i="0">
                  <a:latin typeface="Cambria Math"/>
                  <a:ea typeface="Cambria Math"/>
                </a:rPr>
                <a:t>р</a:t>
              </a:r>
              <a:r>
                <a:rPr lang="en-US" sz="1100" b="0" i="0">
                  <a:latin typeface="Cambria Math"/>
                  <a:ea typeface="Cambria Math"/>
                </a:rPr>
                <a:t>∙𝑡_𝑚𝑎𝑥^2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0</xdr:col>
      <xdr:colOff>0</xdr:colOff>
      <xdr:row>240</xdr:row>
      <xdr:rowOff>133350</xdr:rowOff>
    </xdr:from>
    <xdr:ext cx="581025" cy="27526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TextBox 36"/>
            <xdr:cNvSpPr txBox="1"/>
          </xdr:nvSpPr>
          <xdr:spPr>
            <a:xfrm>
              <a:off x="0" y="42176700"/>
              <a:ext cx="581025" cy="2752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𝑊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𝑛</m:t>
                        </m:r>
                        <m:r>
                          <a:rPr lang="en-US" sz="1100" b="0" i="1">
                            <a:latin typeface="Cambria Math"/>
                          </a:rPr>
                          <m:t>,</m:t>
                        </m:r>
                        <m:r>
                          <a:rPr lang="en-US" sz="1100" b="0" i="1">
                            <a:latin typeface="Cambria Math"/>
                          </a:rPr>
                          <m:t>𝑚𝑖𝑛</m:t>
                        </m:r>
                      </m:sub>
                    </m:sSub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37" name="TextBox 36"/>
            <xdr:cNvSpPr txBox="1"/>
          </xdr:nvSpPr>
          <xdr:spPr>
            <a:xfrm>
              <a:off x="0" y="42176700"/>
              <a:ext cx="581025" cy="2752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𝑊</a:t>
              </a:r>
              <a:r>
                <a:rPr lang="ru-RU" sz="1100" b="0" i="0">
                  <a:latin typeface="Cambria Math"/>
                </a:rPr>
                <a:t>_(</a:t>
              </a:r>
              <a:r>
                <a:rPr lang="en-US" sz="1100" b="0" i="0">
                  <a:latin typeface="Cambria Math"/>
                </a:rPr>
                <a:t>𝑛,𝑚𝑖𝑛</a:t>
              </a:r>
              <a:r>
                <a:rPr lang="ru-RU" sz="1100" b="0" i="0">
                  <a:latin typeface="Cambria Math"/>
                </a:rPr>
                <a:t>)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4</xdr:col>
      <xdr:colOff>114299</xdr:colOff>
      <xdr:row>248</xdr:row>
      <xdr:rowOff>85725</xdr:rowOff>
    </xdr:from>
    <xdr:ext cx="1123951" cy="4238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TextBox 37"/>
            <xdr:cNvSpPr txBox="1"/>
          </xdr:nvSpPr>
          <xdr:spPr>
            <a:xfrm>
              <a:off x="3409949" y="43576875"/>
              <a:ext cx="1123951" cy="423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𝑊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𝑦</m:t>
                        </m:r>
                        <m:r>
                          <a:rPr lang="en-US" sz="1100" b="0" i="1">
                            <a:latin typeface="Cambria Math"/>
                          </a:rPr>
                          <m:t>,</m:t>
                        </m:r>
                        <m:r>
                          <a:rPr lang="en-US" sz="1100" b="0" i="1">
                            <a:latin typeface="Cambria Math"/>
                          </a:rPr>
                          <m:t>𝑚𝑖𝑛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/>
                          </a:rPr>
                          <m:t>𝑀</m:t>
                        </m:r>
                      </m:num>
                      <m:den>
                        <m:r>
                          <a:rPr lang="en-US" sz="1100" b="0" i="1">
                            <a:latin typeface="Cambria Math"/>
                          </a:rPr>
                          <m:t>𝑅</m:t>
                        </m:r>
                      </m:den>
                    </m:f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38" name="TextBox 37"/>
            <xdr:cNvSpPr txBox="1"/>
          </xdr:nvSpPr>
          <xdr:spPr>
            <a:xfrm>
              <a:off x="3409949" y="43576875"/>
              <a:ext cx="1123951" cy="423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𝑊</a:t>
              </a:r>
              <a:r>
                <a:rPr lang="ru-RU" sz="1100" b="0" i="0">
                  <a:latin typeface="Cambria Math"/>
                </a:rPr>
                <a:t>_(</a:t>
              </a:r>
              <a:r>
                <a:rPr lang="en-US" sz="1100" b="0" i="0">
                  <a:latin typeface="Cambria Math"/>
                </a:rPr>
                <a:t>𝑦,𝑚𝑖𝑛</a:t>
              </a:r>
              <a:r>
                <a:rPr lang="ru-RU" sz="1100" b="0" i="0">
                  <a:latin typeface="Cambria Math"/>
                </a:rPr>
                <a:t>)</a:t>
              </a:r>
              <a:r>
                <a:rPr lang="en-US" sz="1100" b="0" i="0">
                  <a:latin typeface="Cambria Math"/>
                </a:rPr>
                <a:t>=𝑀/𝑅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0</xdr:col>
      <xdr:colOff>628650</xdr:colOff>
      <xdr:row>255</xdr:row>
      <xdr:rowOff>161925</xdr:rowOff>
    </xdr:from>
    <xdr:ext cx="800100" cy="27526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TextBox 38"/>
            <xdr:cNvSpPr txBox="1"/>
          </xdr:nvSpPr>
          <xdr:spPr>
            <a:xfrm>
              <a:off x="628650" y="44205525"/>
              <a:ext cx="800100" cy="2752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𝑊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𝑦</m:t>
                        </m:r>
                        <m:r>
                          <a:rPr lang="en-US" sz="1100" b="0" i="1">
                            <a:latin typeface="Cambria Math"/>
                          </a:rPr>
                          <m:t>,факт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39" name="TextBox 38"/>
            <xdr:cNvSpPr txBox="1"/>
          </xdr:nvSpPr>
          <xdr:spPr>
            <a:xfrm>
              <a:off x="628650" y="44205525"/>
              <a:ext cx="800100" cy="2752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𝑊</a:t>
              </a:r>
              <a:r>
                <a:rPr lang="ru-RU" sz="1100" b="0" i="0">
                  <a:latin typeface="Cambria Math"/>
                </a:rPr>
                <a:t>_(</a:t>
              </a:r>
              <a:r>
                <a:rPr lang="en-US" sz="1100" b="0" i="0">
                  <a:latin typeface="Cambria Math"/>
                </a:rPr>
                <a:t>𝑦,факт</a:t>
              </a:r>
              <a:r>
                <a:rPr lang="ru-RU" sz="1100" b="0" i="0">
                  <a:latin typeface="Cambria Math"/>
                </a:rPr>
                <a:t>)</a:t>
              </a:r>
              <a:r>
                <a:rPr lang="en-US" sz="1100" b="0" i="0">
                  <a:latin typeface="Cambria Math"/>
                </a:rPr>
                <a:t>=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0</xdr:col>
      <xdr:colOff>876300</xdr:colOff>
      <xdr:row>257</xdr:row>
      <xdr:rowOff>152400</xdr:rowOff>
    </xdr:from>
    <xdr:ext cx="800100" cy="27526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TextBox 39"/>
            <xdr:cNvSpPr txBox="1"/>
          </xdr:nvSpPr>
          <xdr:spPr>
            <a:xfrm>
              <a:off x="876300" y="44548425"/>
              <a:ext cx="800100" cy="2752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𝑊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𝑦</m:t>
                        </m:r>
                        <m:r>
                          <a:rPr lang="en-US" sz="1100" b="0" i="1">
                            <a:latin typeface="Cambria Math"/>
                          </a:rPr>
                          <m:t>,</m:t>
                        </m:r>
                        <m:r>
                          <a:rPr lang="en-US" sz="1100" b="0" i="1">
                            <a:latin typeface="Cambria Math"/>
                          </a:rPr>
                          <m:t>𝑚𝑖𝑛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40" name="TextBox 39"/>
            <xdr:cNvSpPr txBox="1"/>
          </xdr:nvSpPr>
          <xdr:spPr>
            <a:xfrm>
              <a:off x="876300" y="44548425"/>
              <a:ext cx="800100" cy="2752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𝑊</a:t>
              </a:r>
              <a:r>
                <a:rPr lang="ru-RU" sz="1100" b="0" i="0">
                  <a:latin typeface="Cambria Math"/>
                </a:rPr>
                <a:t>_(</a:t>
              </a:r>
              <a:r>
                <a:rPr lang="en-US" sz="1100" b="0" i="0">
                  <a:latin typeface="Cambria Math"/>
                </a:rPr>
                <a:t>𝑦,𝑚𝑖𝑛</a:t>
              </a:r>
              <a:r>
                <a:rPr lang="ru-RU" sz="1100" b="0" i="0">
                  <a:latin typeface="Cambria Math"/>
                </a:rPr>
                <a:t>)</a:t>
              </a:r>
              <a:r>
                <a:rPr lang="en-US" sz="1100" b="0" i="0">
                  <a:latin typeface="Cambria Math"/>
                </a:rPr>
                <a:t>=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2</xdr:col>
      <xdr:colOff>333375</xdr:colOff>
      <xdr:row>257</xdr:row>
      <xdr:rowOff>161925</xdr:rowOff>
    </xdr:from>
    <xdr:ext cx="800100" cy="27526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TextBox 40"/>
            <xdr:cNvSpPr txBox="1"/>
          </xdr:nvSpPr>
          <xdr:spPr>
            <a:xfrm>
              <a:off x="2457450" y="44557950"/>
              <a:ext cx="800100" cy="2752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𝑊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𝑦</m:t>
                        </m:r>
                        <m:r>
                          <a:rPr lang="en-US" sz="1100" b="0" i="1">
                            <a:latin typeface="Cambria Math"/>
                          </a:rPr>
                          <m:t>,факт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41" name="TextBox 40"/>
            <xdr:cNvSpPr txBox="1"/>
          </xdr:nvSpPr>
          <xdr:spPr>
            <a:xfrm>
              <a:off x="2457450" y="44557950"/>
              <a:ext cx="800100" cy="2752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𝑊</a:t>
              </a:r>
              <a:r>
                <a:rPr lang="ru-RU" sz="1100" b="0" i="0">
                  <a:latin typeface="Cambria Math"/>
                </a:rPr>
                <a:t>_(</a:t>
              </a:r>
              <a:r>
                <a:rPr lang="en-US" sz="1100" b="0" i="0">
                  <a:latin typeface="Cambria Math"/>
                </a:rPr>
                <a:t>𝑦,факт</a:t>
              </a:r>
              <a:r>
                <a:rPr lang="ru-RU" sz="1100" b="0" i="0">
                  <a:latin typeface="Cambria Math"/>
                </a:rPr>
                <a:t>)</a:t>
              </a:r>
              <a:r>
                <a:rPr lang="en-US" sz="1100" b="0" i="0">
                  <a:latin typeface="Cambria Math"/>
                </a:rPr>
                <a:t>=</a:t>
              </a:r>
              <a:endParaRPr lang="ru-RU" sz="1100"/>
            </a:p>
          </xdr:txBody>
        </xdr:sp>
      </mc:Fallback>
    </mc:AlternateContent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895350</xdr:colOff>
          <xdr:row>172</xdr:row>
          <xdr:rowOff>28575</xdr:rowOff>
        </xdr:from>
        <xdr:to>
          <xdr:col>3</xdr:col>
          <xdr:colOff>190500</xdr:colOff>
          <xdr:row>174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723900</xdr:colOff>
          <xdr:row>44</xdr:row>
          <xdr:rowOff>9525</xdr:rowOff>
        </xdr:from>
        <xdr:to>
          <xdr:col>2</xdr:col>
          <xdr:colOff>409575</xdr:colOff>
          <xdr:row>47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2</xdr:col>
      <xdr:colOff>504825</xdr:colOff>
      <xdr:row>39</xdr:row>
      <xdr:rowOff>152400</xdr:rowOff>
    </xdr:from>
    <xdr:ext cx="571500" cy="2718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TextBox 43"/>
            <xdr:cNvSpPr txBox="1"/>
          </xdr:nvSpPr>
          <xdr:spPr>
            <a:xfrm>
              <a:off x="2628900" y="7572375"/>
              <a:ext cx="571500" cy="2718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100" i="1">
                          <a:latin typeface="Cambria Math"/>
                          <a:ea typeface="Cambria Math"/>
                        </a:rPr>
                      </m:ctrlPr>
                    </m:sSubPr>
                    <m:e>
                      <m:r>
                        <a:rPr lang="en-US" sz="1100" b="0" i="1">
                          <a:latin typeface="Cambria Math"/>
                          <a:ea typeface="Cambria Math"/>
                        </a:rPr>
                        <m:t>𝑓</m:t>
                      </m:r>
                    </m:e>
                    <m:sub>
                      <m:r>
                        <a:rPr lang="ru-RU" sz="1100" b="0" i="1">
                          <a:latin typeface="Cambria Math"/>
                          <a:ea typeface="Cambria Math"/>
                        </a:rPr>
                        <m:t>доп</m:t>
                      </m:r>
                    </m:sub>
                  </m:sSub>
                </m:oMath>
              </a14:m>
              <a:r>
                <a:rPr lang="ru-RU" sz="1100"/>
                <a:t> </a:t>
              </a:r>
            </a:p>
          </xdr:txBody>
        </xdr:sp>
      </mc:Choice>
      <mc:Fallback xmlns="">
        <xdr:sp macro="" textlink="">
          <xdr:nvSpPr>
            <xdr:cNvPr id="44" name="TextBox 43"/>
            <xdr:cNvSpPr txBox="1"/>
          </xdr:nvSpPr>
          <xdr:spPr>
            <a:xfrm>
              <a:off x="2628900" y="7572375"/>
              <a:ext cx="571500" cy="2718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  <a:ea typeface="Cambria Math"/>
                </a:rPr>
                <a:t>𝑓</a:t>
              </a:r>
              <a:r>
                <a:rPr lang="ru-RU" sz="1100" b="0" i="0">
                  <a:latin typeface="Cambria Math"/>
                  <a:ea typeface="Cambria Math"/>
                </a:rPr>
                <a:t>_доп</a:t>
              </a:r>
              <a:r>
                <a:rPr lang="ru-RU" sz="1100"/>
                <a:t> </a:t>
              </a:r>
            </a:p>
          </xdr:txBody>
        </xdr:sp>
      </mc:Fallback>
    </mc:AlternateContent>
    <xdr:clientData/>
  </xdr:oneCellAnchor>
  <xdr:twoCellAnchor editAs="oneCell">
    <xdr:from>
      <xdr:col>0</xdr:col>
      <xdr:colOff>85726</xdr:colOff>
      <xdr:row>189</xdr:row>
      <xdr:rowOff>28575</xdr:rowOff>
    </xdr:from>
    <xdr:to>
      <xdr:col>4</xdr:col>
      <xdr:colOff>544831</xdr:colOff>
      <xdr:row>194</xdr:row>
      <xdr:rowOff>180975</xdr:rowOff>
    </xdr:to>
    <xdr:pic>
      <xdr:nvPicPr>
        <xdr:cNvPr id="45" name="Рисунок 4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726" y="33623250"/>
          <a:ext cx="3754755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67"/>
  <sheetViews>
    <sheetView tabSelected="1" view="pageLayout" topLeftCell="A125" zoomScaleNormal="100" workbookViewId="0">
      <selection activeCell="A135" sqref="A134:A137"/>
    </sheetView>
  </sheetViews>
  <sheetFormatPr defaultRowHeight="15" x14ac:dyDescent="0.25"/>
  <cols>
    <col min="1" max="1" width="21.140625" customWidth="1"/>
    <col min="2" max="2" width="8.5703125" customWidth="1"/>
    <col min="3" max="3" width="8.140625" customWidth="1"/>
    <col min="4" max="4" width="8.28515625" customWidth="1"/>
    <col min="5" max="5" width="8.42578125" customWidth="1"/>
    <col min="6" max="6" width="8.5703125" customWidth="1"/>
    <col min="7" max="7" width="7.7109375" customWidth="1"/>
    <col min="8" max="8" width="8.140625" customWidth="1"/>
    <col min="9" max="9" width="7.42578125" customWidth="1"/>
    <col min="10" max="10" width="9.140625" customWidth="1"/>
    <col min="11" max="11" width="2.7109375" customWidth="1"/>
    <col min="12" max="12" width="7.85546875" customWidth="1"/>
    <col min="13" max="13" width="5.7109375" customWidth="1"/>
    <col min="14" max="14" width="5.140625" customWidth="1"/>
    <col min="15" max="15" width="12.5703125" hidden="1" customWidth="1"/>
    <col min="16" max="20" width="9.140625" hidden="1" customWidth="1"/>
    <col min="21" max="21" width="11.42578125" hidden="1" customWidth="1"/>
    <col min="22" max="22" width="9.140625" customWidth="1"/>
  </cols>
  <sheetData>
    <row r="1" spans="1:20" ht="15.75" thickBot="1" x14ac:dyDescent="0.3">
      <c r="H1" s="1"/>
      <c r="I1" s="2" t="s">
        <v>0</v>
      </c>
    </row>
    <row r="2" spans="1:20" ht="17.25" customHeight="1" thickBot="1" x14ac:dyDescent="0.4">
      <c r="A2" s="3"/>
      <c r="H2" s="4"/>
      <c r="I2" s="2" t="s">
        <v>1</v>
      </c>
    </row>
    <row r="3" spans="1:20" ht="15.75" x14ac:dyDescent="0.25">
      <c r="A3" s="5"/>
      <c r="H3" s="6"/>
      <c r="I3" s="2" t="s">
        <v>2</v>
      </c>
    </row>
    <row r="4" spans="1:20" ht="15.75" hidden="1" x14ac:dyDescent="0.25">
      <c r="A4" s="5"/>
    </row>
    <row r="5" spans="1:20" ht="19.5" x14ac:dyDescent="0.25">
      <c r="A5" s="137" t="s">
        <v>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</row>
    <row r="6" spans="1:20" ht="17.25" x14ac:dyDescent="0.3">
      <c r="A6" s="138" t="s">
        <v>4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</row>
    <row r="7" spans="1:20" ht="12.75" customHeight="1" thickBot="1" x14ac:dyDescent="0.4">
      <c r="A7" s="3"/>
    </row>
    <row r="8" spans="1:20" ht="31.5" customHeight="1" thickBot="1" x14ac:dyDescent="0.3">
      <c r="A8" s="7" t="s">
        <v>5</v>
      </c>
      <c r="B8" s="139"/>
      <c r="C8" s="140"/>
      <c r="D8" s="140"/>
      <c r="E8" s="140"/>
      <c r="F8" s="140"/>
      <c r="G8" s="140"/>
      <c r="H8" s="140"/>
      <c r="I8" s="140"/>
      <c r="J8" s="141"/>
    </row>
    <row r="9" spans="1:20" ht="30" customHeight="1" thickBot="1" x14ac:dyDescent="0.3">
      <c r="A9" s="7" t="s">
        <v>6</v>
      </c>
      <c r="B9" s="139"/>
      <c r="C9" s="140"/>
      <c r="D9" s="140"/>
      <c r="E9" s="140"/>
      <c r="F9" s="140"/>
      <c r="G9" s="140"/>
      <c r="H9" s="140"/>
      <c r="I9" s="140"/>
      <c r="J9" s="141"/>
      <c r="T9" t="s">
        <v>7</v>
      </c>
    </row>
    <row r="10" spans="1:20" ht="16.5" hidden="1" thickBot="1" x14ac:dyDescent="0.3">
      <c r="A10" s="5"/>
      <c r="O10" t="s">
        <v>8</v>
      </c>
      <c r="Q10" t="s">
        <v>9</v>
      </c>
      <c r="R10">
        <v>17</v>
      </c>
    </row>
    <row r="11" spans="1:20" ht="16.5" thickBot="1" x14ac:dyDescent="0.3">
      <c r="A11" s="8" t="s">
        <v>10</v>
      </c>
      <c r="E11" s="142" t="s">
        <v>11</v>
      </c>
      <c r="F11" s="143"/>
      <c r="G11" s="144"/>
      <c r="H11" s="9" t="s">
        <v>12</v>
      </c>
      <c r="I11" s="10" t="str">
        <f>IF(E11=O10,Q10,IF(E11=O11,Q11,IF(E11=O12,Q12,IF(E11=O13,Q13,IF(E11=O14,Q14,IF(E11=O15,Q15,IF(E11=O16,Q16,Q17)))))))</f>
        <v>23 кгс/м²</v>
      </c>
      <c r="O11" t="s">
        <v>11</v>
      </c>
      <c r="Q11" t="s">
        <v>13</v>
      </c>
      <c r="R11" s="8">
        <v>23</v>
      </c>
      <c r="T11">
        <v>4</v>
      </c>
    </row>
    <row r="12" spans="1:20" ht="15.75" thickBot="1" x14ac:dyDescent="0.3">
      <c r="A12" s="8" t="s">
        <v>14</v>
      </c>
      <c r="E12" s="11"/>
      <c r="F12" s="11"/>
      <c r="O12" t="s">
        <v>15</v>
      </c>
      <c r="Q12" t="s">
        <v>16</v>
      </c>
      <c r="R12" s="8">
        <v>30</v>
      </c>
      <c r="T12">
        <v>6</v>
      </c>
    </row>
    <row r="13" spans="1:20" ht="15.75" thickBot="1" x14ac:dyDescent="0.3">
      <c r="A13" s="8" t="s">
        <v>17</v>
      </c>
      <c r="E13" s="145" t="s">
        <v>18</v>
      </c>
      <c r="F13" s="146"/>
      <c r="G13" s="12"/>
      <c r="O13" t="s">
        <v>19</v>
      </c>
      <c r="Q13" t="s">
        <v>20</v>
      </c>
      <c r="R13" s="8">
        <v>38</v>
      </c>
      <c r="T13">
        <v>8</v>
      </c>
    </row>
    <row r="14" spans="1:20" ht="16.5" hidden="1" thickBot="1" x14ac:dyDescent="0.3">
      <c r="A14" s="5"/>
      <c r="B14" s="13"/>
      <c r="C14" s="13"/>
      <c r="D14" s="13"/>
      <c r="E14" s="13"/>
      <c r="F14" s="13"/>
      <c r="G14" s="13"/>
      <c r="H14" s="13"/>
      <c r="I14" s="13"/>
      <c r="O14" t="s">
        <v>21</v>
      </c>
      <c r="Q14" t="s">
        <v>22</v>
      </c>
      <c r="R14" s="8">
        <v>48</v>
      </c>
      <c r="T14">
        <v>16</v>
      </c>
    </row>
    <row r="15" spans="1:20" ht="15.75" x14ac:dyDescent="0.25">
      <c r="A15" s="14" t="s">
        <v>23</v>
      </c>
      <c r="B15" s="147" t="s">
        <v>24</v>
      </c>
      <c r="C15" s="148"/>
      <c r="D15" s="148"/>
      <c r="E15" s="148"/>
      <c r="F15" s="148"/>
      <c r="G15" s="148"/>
      <c r="H15" s="148"/>
      <c r="I15" s="148"/>
      <c r="J15" s="149"/>
      <c r="O15" t="s">
        <v>25</v>
      </c>
      <c r="Q15" t="s">
        <v>26</v>
      </c>
      <c r="R15" s="8">
        <v>60</v>
      </c>
      <c r="T15">
        <v>18</v>
      </c>
    </row>
    <row r="16" spans="1:20" ht="16.5" thickBot="1" x14ac:dyDescent="0.3">
      <c r="A16" s="5"/>
      <c r="B16" s="150"/>
      <c r="C16" s="151"/>
      <c r="D16" s="151"/>
      <c r="E16" s="151"/>
      <c r="F16" s="151"/>
      <c r="G16" s="151"/>
      <c r="H16" s="151"/>
      <c r="I16" s="151"/>
      <c r="J16" s="152"/>
      <c r="O16" t="s">
        <v>27</v>
      </c>
      <c r="Q16" t="s">
        <v>28</v>
      </c>
      <c r="R16" s="8">
        <v>73</v>
      </c>
      <c r="T16">
        <v>20</v>
      </c>
    </row>
    <row r="17" spans="1:23" ht="15.75" hidden="1" x14ac:dyDescent="0.25">
      <c r="A17" s="5"/>
      <c r="B17" s="15"/>
      <c r="C17" s="15"/>
      <c r="D17" s="15"/>
      <c r="E17" s="15"/>
      <c r="F17" s="15"/>
      <c r="G17" s="15"/>
      <c r="H17" s="15"/>
      <c r="I17" s="15"/>
      <c r="O17" t="s">
        <v>29</v>
      </c>
      <c r="Q17" t="s">
        <v>30</v>
      </c>
      <c r="R17" s="8">
        <v>85</v>
      </c>
      <c r="T17">
        <v>22</v>
      </c>
    </row>
    <row r="18" spans="1:23" x14ac:dyDescent="0.25">
      <c r="A18" s="8" t="s">
        <v>31</v>
      </c>
      <c r="T18">
        <v>24</v>
      </c>
    </row>
    <row r="19" spans="1:23" ht="15.75" thickBot="1" x14ac:dyDescent="0.3">
      <c r="A19" t="s">
        <v>32</v>
      </c>
      <c r="C19" s="16"/>
      <c r="O19" t="s">
        <v>33</v>
      </c>
      <c r="Q19" t="s">
        <v>34</v>
      </c>
      <c r="T19">
        <v>26</v>
      </c>
    </row>
    <row r="20" spans="1:23" ht="16.5" hidden="1" thickBot="1" x14ac:dyDescent="0.3">
      <c r="A20" s="5"/>
      <c r="O20" t="s">
        <v>18</v>
      </c>
      <c r="Q20" t="s">
        <v>24</v>
      </c>
      <c r="T20">
        <v>28</v>
      </c>
    </row>
    <row r="21" spans="1:23" ht="28.5" customHeight="1" thickBot="1" x14ac:dyDescent="0.3">
      <c r="A21" s="17" t="s">
        <v>35</v>
      </c>
      <c r="B21" s="142" t="s">
        <v>50</v>
      </c>
      <c r="C21" s="144"/>
      <c r="D21" s="153" t="str">
        <f>IF(B21=Q23,"толщина стекла","суммарная толщина стекла в стеклопакете")</f>
        <v>суммарная толщина стекла в стеклопакете</v>
      </c>
      <c r="E21" s="153"/>
      <c r="F21" s="153"/>
      <c r="G21" s="18">
        <v>12</v>
      </c>
      <c r="H21" s="19" t="s">
        <v>37</v>
      </c>
      <c r="I21" s="19"/>
      <c r="J21" s="20"/>
      <c r="K21" s="20"/>
      <c r="O21" t="s">
        <v>38</v>
      </c>
      <c r="Q21" t="s">
        <v>39</v>
      </c>
      <c r="T21">
        <v>30</v>
      </c>
    </row>
    <row r="22" spans="1:23" ht="21" customHeight="1" thickBot="1" x14ac:dyDescent="0.3">
      <c r="C22" s="14" t="s">
        <v>40</v>
      </c>
      <c r="D22" s="18">
        <v>32</v>
      </c>
      <c r="E22" t="s">
        <v>37</v>
      </c>
      <c r="O22" t="s">
        <v>41</v>
      </c>
      <c r="T22">
        <v>32</v>
      </c>
    </row>
    <row r="23" spans="1:23" ht="18" customHeight="1" thickBot="1" x14ac:dyDescent="0.3">
      <c r="A23" s="21" t="s">
        <v>42</v>
      </c>
      <c r="B23" s="22">
        <v>120</v>
      </c>
      <c r="C23" s="20" t="s">
        <v>43</v>
      </c>
      <c r="D23" s="20" t="s">
        <v>44</v>
      </c>
      <c r="F23" s="23"/>
      <c r="O23" t="s">
        <v>45</v>
      </c>
      <c r="Q23" t="s">
        <v>36</v>
      </c>
      <c r="T23">
        <v>34</v>
      </c>
    </row>
    <row r="24" spans="1:23" ht="17.25" customHeight="1" thickBot="1" x14ac:dyDescent="0.35">
      <c r="A24" s="24" t="s">
        <v>46</v>
      </c>
      <c r="B24" s="25">
        <v>180</v>
      </c>
      <c r="C24" t="s">
        <v>47</v>
      </c>
      <c r="D24" t="s">
        <v>48</v>
      </c>
      <c r="O24" t="s">
        <v>49</v>
      </c>
      <c r="Q24" t="s">
        <v>50</v>
      </c>
      <c r="T24">
        <v>36</v>
      </c>
    </row>
    <row r="25" spans="1:23" ht="15.75" thickBot="1" x14ac:dyDescent="0.3">
      <c r="A25" s="26" t="s">
        <v>51</v>
      </c>
      <c r="B25" s="154" t="s">
        <v>52</v>
      </c>
      <c r="C25" s="155"/>
      <c r="D25" s="155"/>
      <c r="E25" s="156"/>
      <c r="O25" t="s">
        <v>53</v>
      </c>
      <c r="Q25" t="s">
        <v>52</v>
      </c>
      <c r="T25">
        <v>38</v>
      </c>
    </row>
    <row r="26" spans="1:23" ht="15.75" x14ac:dyDescent="0.25">
      <c r="A26" s="5"/>
      <c r="O26" t="s">
        <v>54</v>
      </c>
      <c r="Q26" t="s">
        <v>55</v>
      </c>
      <c r="T26">
        <v>40</v>
      </c>
    </row>
    <row r="27" spans="1:23" ht="21" x14ac:dyDescent="0.35">
      <c r="A27" s="157" t="s">
        <v>56</v>
      </c>
      <c r="B27" s="157"/>
      <c r="C27" s="157"/>
      <c r="D27" s="157"/>
      <c r="E27" s="157"/>
      <c r="F27" s="157"/>
      <c r="G27" s="157"/>
      <c r="H27" s="157"/>
      <c r="P27" s="27"/>
      <c r="Q27" s="27"/>
      <c r="R27" s="27"/>
      <c r="S27" s="27"/>
      <c r="T27">
        <v>42</v>
      </c>
      <c r="U27" s="27"/>
      <c r="V27" s="27"/>
      <c r="W27" s="27"/>
    </row>
    <row r="28" spans="1:23" ht="10.15" customHeight="1" x14ac:dyDescent="0.25">
      <c r="P28" s="27"/>
      <c r="Q28" s="27"/>
      <c r="R28" s="27"/>
      <c r="S28" s="27"/>
      <c r="T28">
        <v>44</v>
      </c>
      <c r="U28" s="28"/>
      <c r="V28" s="27"/>
      <c r="W28" s="27"/>
    </row>
    <row r="29" spans="1:23" ht="18.75" x14ac:dyDescent="0.3">
      <c r="A29" s="29" t="s">
        <v>57</v>
      </c>
      <c r="T29">
        <v>46</v>
      </c>
      <c r="U29" s="28"/>
      <c r="V29" s="27"/>
      <c r="W29" s="27"/>
    </row>
    <row r="30" spans="1:23" ht="18.75" x14ac:dyDescent="0.3">
      <c r="A30" s="29" t="s">
        <v>58</v>
      </c>
      <c r="T30">
        <v>48</v>
      </c>
      <c r="U30" s="28"/>
      <c r="V30" s="27"/>
      <c r="W30" s="27"/>
    </row>
    <row r="31" spans="1:23" ht="18.75" x14ac:dyDescent="0.3">
      <c r="A31" s="29" t="s">
        <v>59</v>
      </c>
      <c r="T31">
        <v>50</v>
      </c>
      <c r="U31" s="28"/>
      <c r="V31" s="27"/>
      <c r="W31" s="27"/>
    </row>
    <row r="32" spans="1:23" x14ac:dyDescent="0.25">
      <c r="A32" t="s">
        <v>60</v>
      </c>
      <c r="T32" s="27"/>
      <c r="U32" s="27"/>
      <c r="V32" s="27"/>
      <c r="W32" s="27"/>
    </row>
    <row r="33" spans="1:23" x14ac:dyDescent="0.25">
      <c r="A33" t="s">
        <v>61</v>
      </c>
      <c r="T33" s="27"/>
      <c r="U33" s="27"/>
      <c r="V33" s="27"/>
      <c r="W33" s="27"/>
    </row>
    <row r="34" spans="1:23" x14ac:dyDescent="0.25">
      <c r="A34" t="s">
        <v>62</v>
      </c>
      <c r="T34" s="27"/>
      <c r="U34" s="27"/>
      <c r="V34" s="27"/>
      <c r="W34" s="27"/>
    </row>
    <row r="35" spans="1:23" hidden="1" x14ac:dyDescent="0.25">
      <c r="T35" s="27"/>
      <c r="U35" s="27"/>
      <c r="V35" s="27"/>
      <c r="W35" s="27"/>
    </row>
    <row r="36" spans="1:23" x14ac:dyDescent="0.25">
      <c r="A36" t="s">
        <v>63</v>
      </c>
      <c r="T36" s="27"/>
      <c r="U36" s="27"/>
      <c r="V36" s="27"/>
      <c r="W36" s="27"/>
    </row>
    <row r="37" spans="1:23" ht="19.899999999999999" customHeight="1" x14ac:dyDescent="0.25">
      <c r="A37" t="s">
        <v>64</v>
      </c>
      <c r="T37" s="27"/>
      <c r="U37" s="27"/>
      <c r="V37" s="27"/>
      <c r="W37" s="27"/>
    </row>
    <row r="38" spans="1:23" x14ac:dyDescent="0.25">
      <c r="A38" t="s">
        <v>65</v>
      </c>
      <c r="T38" s="27"/>
      <c r="U38" s="27"/>
      <c r="V38" s="27"/>
      <c r="W38" s="27"/>
    </row>
    <row r="39" spans="1:23" ht="15.75" x14ac:dyDescent="0.25">
      <c r="B39" t="s">
        <v>66</v>
      </c>
      <c r="D39" s="26"/>
      <c r="F39" s="30" t="s">
        <v>67</v>
      </c>
      <c r="T39" s="27"/>
      <c r="U39" s="27"/>
      <c r="V39" s="27"/>
      <c r="W39" s="27"/>
    </row>
    <row r="40" spans="1:23" ht="15.75" x14ac:dyDescent="0.25">
      <c r="B40" t="s">
        <v>68</v>
      </c>
      <c r="F40" s="30" t="s">
        <v>69</v>
      </c>
      <c r="P40" s="27"/>
      <c r="Q40" s="27"/>
      <c r="R40" s="27"/>
      <c r="S40" s="27"/>
      <c r="T40" s="27"/>
      <c r="U40" s="27"/>
      <c r="V40" s="27"/>
      <c r="W40" s="27"/>
    </row>
    <row r="41" spans="1:23" ht="15.75" thickBot="1" x14ac:dyDescent="0.3">
      <c r="A41" t="s">
        <v>70</v>
      </c>
      <c r="P41" s="27"/>
      <c r="Q41" s="28"/>
      <c r="R41" s="27"/>
      <c r="S41" s="27"/>
      <c r="T41" s="27"/>
      <c r="U41" s="27"/>
      <c r="V41" s="27"/>
      <c r="W41" s="27"/>
    </row>
    <row r="42" spans="1:23" ht="15.75" thickBot="1" x14ac:dyDescent="0.3">
      <c r="B42" s="31">
        <f>IF(O42&lt;=0.6,O42,0.6)</f>
        <v>0.4</v>
      </c>
      <c r="C42" t="s">
        <v>71</v>
      </c>
      <c r="O42" s="32">
        <f>IF(B21=Q23,B23/200,B23/300)</f>
        <v>0.4</v>
      </c>
      <c r="P42" s="27"/>
      <c r="Q42" s="28"/>
      <c r="R42" s="27"/>
      <c r="S42" s="27"/>
      <c r="T42" s="27"/>
      <c r="U42" s="27"/>
      <c r="V42" s="27"/>
      <c r="W42" s="27"/>
    </row>
    <row r="43" spans="1:23" hidden="1" x14ac:dyDescent="0.25">
      <c r="D43" s="33"/>
      <c r="P43" s="27"/>
      <c r="Q43" s="27"/>
      <c r="R43" s="27"/>
      <c r="S43" s="27"/>
      <c r="T43" s="27"/>
      <c r="U43" s="27"/>
      <c r="V43" s="27"/>
      <c r="W43" s="27"/>
    </row>
    <row r="44" spans="1:23" x14ac:dyDescent="0.25">
      <c r="A44" t="s">
        <v>72</v>
      </c>
      <c r="P44" s="27"/>
      <c r="Q44" s="28"/>
      <c r="R44" s="27"/>
      <c r="S44" s="27"/>
      <c r="T44" s="27"/>
      <c r="U44" s="27"/>
      <c r="V44" s="27"/>
      <c r="W44" s="27"/>
    </row>
    <row r="45" spans="1:23" x14ac:dyDescent="0.25">
      <c r="P45" s="27"/>
      <c r="Q45" s="27"/>
      <c r="R45" s="27"/>
      <c r="S45" s="27"/>
      <c r="T45" s="27"/>
      <c r="U45" s="27"/>
      <c r="V45" s="27"/>
      <c r="W45" s="27"/>
    </row>
    <row r="46" spans="1:23" x14ac:dyDescent="0.25">
      <c r="P46" s="27"/>
      <c r="Q46" s="27"/>
      <c r="R46" s="27"/>
      <c r="S46" s="27"/>
      <c r="T46" s="27"/>
      <c r="U46" s="27"/>
      <c r="V46" s="27"/>
      <c r="W46" s="27"/>
    </row>
    <row r="47" spans="1:23" x14ac:dyDescent="0.25">
      <c r="P47" s="27"/>
      <c r="Q47" s="27"/>
      <c r="R47" s="27"/>
      <c r="S47" s="27"/>
      <c r="T47" s="27"/>
      <c r="U47" s="27"/>
      <c r="V47" s="27"/>
      <c r="W47" s="27"/>
    </row>
    <row r="48" spans="1:23" x14ac:dyDescent="0.25">
      <c r="A48" t="s">
        <v>73</v>
      </c>
      <c r="P48" s="27"/>
      <c r="Q48" s="27"/>
      <c r="R48" s="27"/>
      <c r="S48" s="27"/>
      <c r="T48" s="27"/>
      <c r="U48" s="27"/>
      <c r="V48" s="27"/>
      <c r="W48" s="27"/>
    </row>
    <row r="49" spans="1:23" x14ac:dyDescent="0.25">
      <c r="B49" t="s">
        <v>74</v>
      </c>
      <c r="P49" s="27"/>
      <c r="Q49" s="27"/>
      <c r="R49" s="27"/>
      <c r="S49" s="27"/>
      <c r="T49" s="27"/>
      <c r="U49" s="27"/>
      <c r="V49" s="27"/>
      <c r="W49" s="27"/>
    </row>
    <row r="50" spans="1:23" x14ac:dyDescent="0.25">
      <c r="B50" t="s">
        <v>75</v>
      </c>
      <c r="P50" s="27"/>
      <c r="Q50" s="27"/>
      <c r="R50" s="27"/>
      <c r="S50" s="27"/>
      <c r="T50" s="27"/>
      <c r="U50" s="27"/>
      <c r="V50" s="27"/>
      <c r="W50" s="27"/>
    </row>
    <row r="51" spans="1:23" x14ac:dyDescent="0.25">
      <c r="B51" t="s">
        <v>76</v>
      </c>
      <c r="P51" s="27"/>
      <c r="Q51" s="27"/>
      <c r="R51" s="27"/>
      <c r="S51" s="27"/>
      <c r="T51" s="27"/>
      <c r="U51" s="27"/>
      <c r="V51" s="27"/>
      <c r="W51" s="27"/>
    </row>
    <row r="52" spans="1:23" ht="11.25" hidden="1" customHeight="1" x14ac:dyDescent="0.25">
      <c r="P52" s="27"/>
      <c r="Q52" s="27"/>
      <c r="R52" s="27"/>
      <c r="S52" s="27"/>
      <c r="T52" s="27"/>
      <c r="U52" s="27"/>
      <c r="V52" s="27"/>
      <c r="W52" s="27"/>
    </row>
    <row r="53" spans="1:23" ht="15" hidden="1" customHeight="1" x14ac:dyDescent="0.25">
      <c r="A53" s="34"/>
      <c r="P53" s="27"/>
      <c r="Q53" s="27"/>
      <c r="R53" s="27"/>
      <c r="S53" s="27"/>
      <c r="T53" s="27"/>
      <c r="U53" s="27"/>
      <c r="V53" s="27"/>
      <c r="W53" s="27"/>
    </row>
    <row r="54" spans="1:23" ht="15.75" x14ac:dyDescent="0.25">
      <c r="A54" t="s">
        <v>77</v>
      </c>
      <c r="P54" s="27"/>
      <c r="Q54" s="27"/>
      <c r="R54" s="27"/>
      <c r="S54" s="27"/>
      <c r="T54" s="27"/>
      <c r="U54" s="27"/>
      <c r="V54" s="27"/>
      <c r="W54" s="27"/>
    </row>
    <row r="55" spans="1:23" x14ac:dyDescent="0.25">
      <c r="A55" t="s">
        <v>78</v>
      </c>
      <c r="P55" s="27"/>
      <c r="Q55" s="27"/>
      <c r="R55" s="27"/>
      <c r="S55" s="27"/>
      <c r="T55" s="27"/>
      <c r="U55" s="27"/>
      <c r="V55" s="27"/>
      <c r="W55" s="27"/>
    </row>
    <row r="56" spans="1:23" ht="15.75" x14ac:dyDescent="0.25">
      <c r="A56" t="s">
        <v>79</v>
      </c>
      <c r="P56" s="27"/>
      <c r="Q56" s="27"/>
      <c r="R56" s="27"/>
      <c r="S56" s="27"/>
      <c r="T56" s="27"/>
      <c r="U56" s="27"/>
      <c r="V56" s="27"/>
      <c r="W56" s="27"/>
    </row>
    <row r="57" spans="1:23" hidden="1" x14ac:dyDescent="0.25">
      <c r="P57" s="27"/>
      <c r="Q57" s="27"/>
      <c r="R57" s="27"/>
      <c r="S57" s="27"/>
      <c r="T57" s="27"/>
      <c r="U57" s="27"/>
      <c r="V57" s="27"/>
      <c r="W57" s="27"/>
    </row>
    <row r="58" spans="1:23" x14ac:dyDescent="0.25">
      <c r="A58" t="s">
        <v>80</v>
      </c>
      <c r="P58" s="27"/>
      <c r="Q58" s="27"/>
      <c r="R58" s="27"/>
      <c r="S58" s="27"/>
      <c r="T58" s="27"/>
      <c r="U58" s="27"/>
      <c r="V58" s="27"/>
      <c r="W58" s="27"/>
    </row>
    <row r="59" spans="1:23" x14ac:dyDescent="0.25">
      <c r="P59" s="27"/>
      <c r="Q59" s="27"/>
      <c r="R59" s="27"/>
      <c r="S59" s="27"/>
      <c r="T59" s="27"/>
      <c r="U59" s="27"/>
      <c r="V59" s="27"/>
      <c r="W59" s="27"/>
    </row>
    <row r="60" spans="1:23" x14ac:dyDescent="0.25">
      <c r="D60" t="s">
        <v>81</v>
      </c>
      <c r="P60" s="27"/>
      <c r="Q60" s="27"/>
      <c r="R60" s="27"/>
      <c r="S60" s="27"/>
      <c r="T60" s="27"/>
      <c r="U60" s="27"/>
      <c r="V60" s="27"/>
      <c r="W60" s="27"/>
    </row>
    <row r="61" spans="1:23" x14ac:dyDescent="0.25">
      <c r="E61" t="s">
        <v>82</v>
      </c>
      <c r="P61" s="27"/>
      <c r="Q61" s="27"/>
      <c r="R61" s="27"/>
      <c r="S61" s="27"/>
      <c r="T61" s="27"/>
      <c r="U61" s="27"/>
      <c r="V61" s="27"/>
      <c r="W61" s="27"/>
    </row>
    <row r="62" spans="1:23" x14ac:dyDescent="0.25">
      <c r="P62" s="27"/>
      <c r="Q62" s="27"/>
      <c r="R62" s="27"/>
      <c r="S62" s="27"/>
      <c r="T62" s="27"/>
      <c r="U62" s="27"/>
      <c r="V62" s="27"/>
      <c r="W62" s="27"/>
    </row>
    <row r="63" spans="1:23" x14ac:dyDescent="0.25">
      <c r="P63" s="27"/>
      <c r="Q63" s="27"/>
      <c r="R63" s="27"/>
      <c r="S63" s="27"/>
      <c r="T63" s="27"/>
      <c r="U63" s="27"/>
      <c r="V63" s="27"/>
      <c r="W63" s="27"/>
    </row>
    <row r="64" spans="1:23" x14ac:dyDescent="0.25">
      <c r="P64" s="27"/>
      <c r="Q64" s="27"/>
      <c r="R64" s="27"/>
      <c r="S64" s="27"/>
      <c r="T64" s="27"/>
      <c r="U64" s="27"/>
      <c r="V64" s="27"/>
      <c r="W64" s="27"/>
    </row>
    <row r="65" spans="1:23" x14ac:dyDescent="0.25">
      <c r="P65" s="27"/>
      <c r="Q65" s="27"/>
      <c r="R65" s="27"/>
      <c r="S65" s="27"/>
      <c r="T65" s="27"/>
      <c r="U65" s="27"/>
      <c r="V65" s="27"/>
      <c r="W65" s="27"/>
    </row>
    <row r="66" spans="1:23" x14ac:dyDescent="0.25">
      <c r="P66" s="27"/>
      <c r="Q66" s="27"/>
      <c r="R66" s="27"/>
      <c r="S66" s="27"/>
      <c r="T66" s="27"/>
      <c r="U66" s="27"/>
      <c r="V66" s="27"/>
      <c r="W66" s="27"/>
    </row>
    <row r="67" spans="1:23" ht="15.75" thickBot="1" x14ac:dyDescent="0.3">
      <c r="P67" s="27"/>
      <c r="Q67" s="27"/>
      <c r="R67" s="27"/>
      <c r="S67" s="27"/>
      <c r="T67" s="27"/>
      <c r="U67" s="27"/>
      <c r="V67" s="27"/>
      <c r="W67" s="27"/>
    </row>
    <row r="68" spans="1:23" ht="15.75" thickBot="1" x14ac:dyDescent="0.3">
      <c r="F68" s="35">
        <f>IF(B23&gt;B24,B23*B24-((B24^2)/2),1/2*(B23^2))</f>
        <v>7200</v>
      </c>
      <c r="G68" t="s">
        <v>83</v>
      </c>
      <c r="P68" s="27"/>
      <c r="Q68" s="27"/>
      <c r="R68" s="27"/>
      <c r="S68" s="27"/>
      <c r="T68" s="27"/>
      <c r="U68" s="27"/>
      <c r="V68" s="27"/>
      <c r="W68" s="27"/>
    </row>
    <row r="69" spans="1:23" ht="15.75" thickBot="1" x14ac:dyDescent="0.3">
      <c r="P69" s="27"/>
      <c r="Q69" s="27"/>
      <c r="R69" s="27"/>
      <c r="S69" s="27"/>
      <c r="T69" s="27"/>
      <c r="U69" s="27"/>
      <c r="V69" s="27"/>
      <c r="W69" s="27"/>
    </row>
    <row r="70" spans="1:23" ht="15.75" hidden="1" thickBot="1" x14ac:dyDescent="0.3">
      <c r="P70" s="27"/>
      <c r="Q70" s="27"/>
      <c r="R70" s="27"/>
      <c r="S70" s="27"/>
      <c r="T70" s="27"/>
      <c r="U70" s="27"/>
      <c r="V70" s="27"/>
      <c r="W70" s="27"/>
    </row>
    <row r="71" spans="1:23" ht="15.75" hidden="1" thickBot="1" x14ac:dyDescent="0.3">
      <c r="P71" s="27"/>
      <c r="Q71" s="27"/>
      <c r="R71" s="27"/>
      <c r="S71" s="27"/>
      <c r="T71" s="27"/>
      <c r="U71" s="27"/>
      <c r="V71" s="27"/>
      <c r="W71" s="27"/>
    </row>
    <row r="72" spans="1:23" ht="15.75" hidden="1" thickBot="1" x14ac:dyDescent="0.3">
      <c r="P72" s="27"/>
      <c r="Q72" s="27"/>
      <c r="R72" s="27"/>
      <c r="S72" s="27"/>
      <c r="T72" s="27"/>
      <c r="U72" s="27"/>
      <c r="V72" s="27"/>
      <c r="W72" s="27"/>
    </row>
    <row r="73" spans="1:23" ht="15.75" hidden="1" thickBot="1" x14ac:dyDescent="0.3">
      <c r="P73" s="27"/>
      <c r="Q73" s="27"/>
      <c r="R73" s="27"/>
      <c r="S73" s="27"/>
      <c r="T73" s="27"/>
      <c r="U73" s="27"/>
      <c r="V73" s="27"/>
      <c r="W73" s="27"/>
    </row>
    <row r="74" spans="1:23" ht="18" thickBot="1" x14ac:dyDescent="0.3">
      <c r="A74" s="36" t="s">
        <v>84</v>
      </c>
      <c r="B74" s="37">
        <f>D87*B105*D108</f>
        <v>11.96</v>
      </c>
      <c r="C74" s="38" t="s">
        <v>85</v>
      </c>
      <c r="D74" s="39" t="s">
        <v>86</v>
      </c>
      <c r="E74" s="39"/>
      <c r="F74" s="39"/>
      <c r="G74" s="39"/>
      <c r="H74" s="39"/>
      <c r="I74" s="39"/>
      <c r="P74" s="27"/>
      <c r="Q74" s="27"/>
      <c r="R74" s="27"/>
      <c r="S74" s="27"/>
      <c r="T74" s="27"/>
      <c r="U74" s="27"/>
      <c r="V74" s="27"/>
      <c r="W74" s="27"/>
    </row>
    <row r="75" spans="1:23" ht="15.75" hidden="1" thickBot="1" x14ac:dyDescent="0.3">
      <c r="A75" s="36"/>
      <c r="B75" s="40"/>
      <c r="C75" s="39"/>
      <c r="D75" s="41"/>
      <c r="E75" s="41"/>
      <c r="F75" s="41"/>
      <c r="G75" s="41"/>
      <c r="H75" s="41"/>
      <c r="I75" s="41"/>
      <c r="P75" s="27"/>
      <c r="Q75" s="27"/>
      <c r="R75" s="27"/>
      <c r="S75" s="27"/>
      <c r="T75" s="27"/>
      <c r="U75" s="27"/>
      <c r="V75" s="27"/>
      <c r="W75" s="27"/>
    </row>
    <row r="76" spans="1:23" ht="27.75" customHeight="1" thickBot="1" x14ac:dyDescent="0.3">
      <c r="A76" s="42" t="s">
        <v>87</v>
      </c>
      <c r="B76" s="37">
        <f>B74*B132*E145</f>
        <v>8.8743200000000009</v>
      </c>
      <c r="C76" s="43" t="s">
        <v>85</v>
      </c>
      <c r="D76" s="136" t="s">
        <v>88</v>
      </c>
      <c r="E76" s="136"/>
      <c r="F76" s="136"/>
      <c r="G76" s="136"/>
      <c r="H76" s="136"/>
      <c r="I76" s="136"/>
      <c r="P76" s="27"/>
      <c r="Q76" s="27"/>
      <c r="R76" s="27"/>
      <c r="S76" s="27"/>
      <c r="T76" s="27"/>
      <c r="U76" s="27"/>
      <c r="V76" s="27"/>
      <c r="W76" s="27"/>
    </row>
    <row r="77" spans="1:23" ht="15.75" hidden="1" thickBot="1" x14ac:dyDescent="0.3">
      <c r="A77" s="42"/>
      <c r="B77" s="40"/>
      <c r="C77" s="39"/>
      <c r="D77" s="44"/>
      <c r="E77" s="44"/>
      <c r="F77" s="44"/>
      <c r="G77" s="44"/>
      <c r="H77" s="44"/>
      <c r="I77" s="44"/>
      <c r="P77" s="27"/>
      <c r="Q77" s="27"/>
      <c r="R77" s="27"/>
      <c r="S77" s="27"/>
      <c r="T77" s="27"/>
      <c r="U77" s="27"/>
      <c r="V77" s="27"/>
      <c r="W77" s="27"/>
    </row>
    <row r="78" spans="1:23" ht="18" thickBot="1" x14ac:dyDescent="0.35">
      <c r="A78" s="45" t="s">
        <v>89</v>
      </c>
      <c r="B78" s="37">
        <f>1.4*(B74+B76)</f>
        <v>29.168047999999999</v>
      </c>
      <c r="C78" s="46" t="s">
        <v>85</v>
      </c>
      <c r="D78" s="47" t="s">
        <v>90</v>
      </c>
      <c r="E78" s="15"/>
      <c r="F78" s="15"/>
      <c r="G78" s="15"/>
      <c r="H78" s="15"/>
      <c r="I78" s="44"/>
      <c r="P78" s="27"/>
      <c r="Q78" s="27"/>
      <c r="R78" s="27"/>
      <c r="S78" s="27"/>
      <c r="T78" s="27"/>
      <c r="U78" s="27"/>
      <c r="V78" s="27"/>
      <c r="W78" s="27"/>
    </row>
    <row r="79" spans="1:23" hidden="1" x14ac:dyDescent="0.25">
      <c r="A79" s="42"/>
      <c r="B79" s="48"/>
      <c r="C79" s="39"/>
      <c r="D79" s="44"/>
      <c r="E79" s="44"/>
      <c r="F79" s="44"/>
      <c r="G79" s="44"/>
      <c r="H79" s="44"/>
      <c r="I79" s="44"/>
      <c r="P79" s="27"/>
      <c r="Q79" s="27"/>
      <c r="R79" s="27"/>
      <c r="S79" s="27"/>
      <c r="T79" s="27"/>
      <c r="U79" s="27"/>
      <c r="V79" s="27"/>
      <c r="W79" s="27"/>
    </row>
    <row r="80" spans="1:23" hidden="1" x14ac:dyDescent="0.25">
      <c r="P80" s="27"/>
      <c r="Q80" s="27"/>
      <c r="R80" s="27"/>
      <c r="S80" s="27"/>
      <c r="T80" s="27"/>
      <c r="U80" s="27"/>
      <c r="V80" s="27"/>
      <c r="W80" s="27"/>
    </row>
    <row r="81" spans="1:23" ht="16.5" thickBot="1" x14ac:dyDescent="0.3">
      <c r="A81" t="s">
        <v>91</v>
      </c>
      <c r="P81" s="27"/>
      <c r="Q81" s="27"/>
      <c r="R81" s="27"/>
      <c r="S81" s="27"/>
      <c r="T81" s="27"/>
      <c r="U81" s="27"/>
      <c r="V81" s="27"/>
      <c r="W81" s="27"/>
    </row>
    <row r="82" spans="1:23" ht="19.5" thickBot="1" x14ac:dyDescent="0.35">
      <c r="A82" s="158" t="s">
        <v>92</v>
      </c>
      <c r="B82" s="159"/>
      <c r="C82" s="159"/>
      <c r="D82" s="159"/>
      <c r="E82" s="159"/>
      <c r="F82" s="159"/>
      <c r="G82" s="159"/>
      <c r="H82" s="159"/>
      <c r="I82" s="160"/>
      <c r="P82" s="27"/>
      <c r="Q82" s="27"/>
      <c r="R82" s="27"/>
      <c r="S82" s="27"/>
      <c r="T82" s="27"/>
      <c r="U82" s="27"/>
      <c r="V82" s="27"/>
      <c r="W82" s="27"/>
    </row>
    <row r="83" spans="1:23" ht="60" x14ac:dyDescent="0.25">
      <c r="A83" s="49" t="s">
        <v>93</v>
      </c>
      <c r="B83" s="50" t="s">
        <v>94</v>
      </c>
      <c r="C83" s="50" t="s">
        <v>95</v>
      </c>
      <c r="D83" s="50" t="s">
        <v>96</v>
      </c>
      <c r="E83" s="50" t="s">
        <v>97</v>
      </c>
      <c r="F83" s="50" t="s">
        <v>98</v>
      </c>
      <c r="G83" s="50" t="s">
        <v>99</v>
      </c>
      <c r="H83" s="50" t="s">
        <v>100</v>
      </c>
      <c r="I83" s="51" t="s">
        <v>101</v>
      </c>
      <c r="P83" s="27"/>
      <c r="Q83" s="27"/>
      <c r="R83" s="27"/>
      <c r="S83" s="27"/>
      <c r="T83" s="27"/>
      <c r="U83" s="27"/>
      <c r="V83" s="27"/>
      <c r="W83" s="27"/>
    </row>
    <row r="84" spans="1:23" x14ac:dyDescent="0.25">
      <c r="A84" s="52" t="s">
        <v>102</v>
      </c>
      <c r="B84" s="53">
        <v>0.17</v>
      </c>
      <c r="C84" s="53">
        <v>0.23</v>
      </c>
      <c r="D84" s="53">
        <v>0.3</v>
      </c>
      <c r="E84" s="53">
        <v>0.38</v>
      </c>
      <c r="F84" s="53">
        <v>0.48</v>
      </c>
      <c r="G84" s="53">
        <v>0.6</v>
      </c>
      <c r="H84" s="53">
        <v>0.73</v>
      </c>
      <c r="I84" s="54">
        <v>0.85</v>
      </c>
      <c r="P84" s="27"/>
      <c r="Q84" s="27"/>
      <c r="R84" s="27"/>
      <c r="S84" s="27"/>
      <c r="T84" s="27"/>
      <c r="U84" s="27"/>
      <c r="V84" s="27"/>
      <c r="W84" s="27"/>
    </row>
    <row r="85" spans="1:23" ht="15.75" thickBot="1" x14ac:dyDescent="0.3">
      <c r="A85" s="55" t="s">
        <v>103</v>
      </c>
      <c r="B85" s="56">
        <f t="shared" ref="B85:I85" si="0">B84*100</f>
        <v>17</v>
      </c>
      <c r="C85" s="56">
        <f t="shared" si="0"/>
        <v>23</v>
      </c>
      <c r="D85" s="56">
        <f t="shared" si="0"/>
        <v>30</v>
      </c>
      <c r="E85" s="56">
        <f t="shared" si="0"/>
        <v>38</v>
      </c>
      <c r="F85" s="56">
        <f t="shared" si="0"/>
        <v>48</v>
      </c>
      <c r="G85" s="56">
        <f t="shared" si="0"/>
        <v>60</v>
      </c>
      <c r="H85" s="56">
        <f t="shared" si="0"/>
        <v>73</v>
      </c>
      <c r="I85" s="57">
        <f t="shared" si="0"/>
        <v>85</v>
      </c>
    </row>
    <row r="86" spans="1:23" hidden="1" x14ac:dyDescent="0.25">
      <c r="A86" s="58"/>
      <c r="B86" s="27"/>
      <c r="C86" s="27"/>
      <c r="D86" s="27"/>
      <c r="E86" s="27"/>
      <c r="F86" s="27"/>
      <c r="G86" s="27"/>
      <c r="H86" s="27"/>
      <c r="I86" s="27"/>
    </row>
    <row r="87" spans="1:23" ht="15.75" x14ac:dyDescent="0.25">
      <c r="A87" s="8"/>
      <c r="B87" s="59"/>
      <c r="C87" s="26" t="s">
        <v>104</v>
      </c>
      <c r="D87" s="60">
        <f>IF(E11=O10,R10,IF(E11=O11,R11,IF(E11=O12,R12,IF(E11=O13,R13,IF(E11=O14,R14,IF(E11=O15,R15,IF(E11=O16,R16,R17)))))))</f>
        <v>23</v>
      </c>
      <c r="E87" s="61" t="s">
        <v>105</v>
      </c>
      <c r="F87" s="27"/>
      <c r="G87" s="27"/>
      <c r="H87" s="27"/>
      <c r="I87" s="27"/>
    </row>
    <row r="88" spans="1:23" ht="15.75" hidden="1" x14ac:dyDescent="0.25">
      <c r="A88" s="8"/>
      <c r="B88" s="59"/>
      <c r="C88" s="26"/>
      <c r="D88" s="60"/>
      <c r="E88" s="61"/>
      <c r="F88" s="27"/>
      <c r="G88" s="27"/>
      <c r="H88" s="27"/>
      <c r="I88" s="27"/>
    </row>
    <row r="89" spans="1:23" ht="18.75" customHeight="1" x14ac:dyDescent="0.3">
      <c r="A89" s="30" t="s">
        <v>106</v>
      </c>
      <c r="B89" s="27"/>
      <c r="C89" s="27"/>
      <c r="D89" s="27"/>
      <c r="E89" s="27"/>
      <c r="F89" s="27"/>
      <c r="G89" s="27"/>
      <c r="H89" s="27"/>
      <c r="I89" s="27"/>
      <c r="J89" s="62"/>
      <c r="K89" s="62"/>
      <c r="L89" s="63"/>
      <c r="M89" s="63"/>
      <c r="N89" s="63"/>
    </row>
    <row r="90" spans="1:23" ht="19.5" thickBot="1" x14ac:dyDescent="0.35">
      <c r="A90" t="s">
        <v>107</v>
      </c>
      <c r="J90" s="62"/>
      <c r="K90" s="62"/>
      <c r="L90" s="63"/>
      <c r="M90" s="63"/>
      <c r="N90" s="63"/>
    </row>
    <row r="91" spans="1:23" ht="19.5" thickBot="1" x14ac:dyDescent="0.35">
      <c r="A91" s="161" t="s">
        <v>108</v>
      </c>
      <c r="B91" s="162"/>
      <c r="C91" s="162"/>
      <c r="D91" s="163"/>
    </row>
    <row r="92" spans="1:23" ht="45" x14ac:dyDescent="0.25">
      <c r="A92" s="64" t="s">
        <v>109</v>
      </c>
      <c r="B92" s="65" t="s">
        <v>110</v>
      </c>
      <c r="C92" s="65" t="s">
        <v>111</v>
      </c>
      <c r="D92" s="66" t="s">
        <v>112</v>
      </c>
      <c r="P92" s="67" t="s">
        <v>110</v>
      </c>
      <c r="Q92" s="67" t="s">
        <v>111</v>
      </c>
      <c r="R92" s="68" t="s">
        <v>112</v>
      </c>
    </row>
    <row r="93" spans="1:23" x14ac:dyDescent="0.25">
      <c r="A93" s="69" t="s">
        <v>113</v>
      </c>
      <c r="B93" s="70">
        <v>0.75</v>
      </c>
      <c r="C93" s="70">
        <v>0.5</v>
      </c>
      <c r="D93" s="71">
        <v>0.4</v>
      </c>
      <c r="E93" s="72" t="s">
        <v>114</v>
      </c>
      <c r="O93" s="73" t="s">
        <v>113</v>
      </c>
      <c r="P93" s="70">
        <v>0.75</v>
      </c>
      <c r="Q93" s="70">
        <v>0.5</v>
      </c>
      <c r="R93" s="71">
        <v>0.4</v>
      </c>
    </row>
    <row r="94" spans="1:23" x14ac:dyDescent="0.25">
      <c r="A94" s="74">
        <v>10</v>
      </c>
      <c r="B94" s="70">
        <v>1</v>
      </c>
      <c r="C94" s="70">
        <v>0.65</v>
      </c>
      <c r="D94" s="71">
        <v>0.4</v>
      </c>
      <c r="E94" s="72" t="s">
        <v>115</v>
      </c>
      <c r="O94" s="75">
        <v>10</v>
      </c>
      <c r="P94" s="70">
        <v>1</v>
      </c>
      <c r="Q94" s="70">
        <v>0.65</v>
      </c>
      <c r="R94" s="71">
        <v>0.4</v>
      </c>
    </row>
    <row r="95" spans="1:23" ht="17.25" customHeight="1" x14ac:dyDescent="0.25">
      <c r="A95" s="74">
        <v>20</v>
      </c>
      <c r="B95" s="70">
        <v>1.25</v>
      </c>
      <c r="C95" s="70">
        <v>0.85</v>
      </c>
      <c r="D95" s="71">
        <v>0.55000000000000004</v>
      </c>
      <c r="E95" s="72" t="s">
        <v>116</v>
      </c>
      <c r="O95" s="75">
        <v>20</v>
      </c>
      <c r="P95" s="70">
        <v>1.25</v>
      </c>
      <c r="Q95" s="70">
        <v>0.85</v>
      </c>
      <c r="R95" s="71">
        <v>0.55000000000000004</v>
      </c>
    </row>
    <row r="96" spans="1:23" x14ac:dyDescent="0.25">
      <c r="A96" s="74">
        <v>40</v>
      </c>
      <c r="B96" s="70">
        <v>1.5</v>
      </c>
      <c r="C96" s="70">
        <v>1.1000000000000001</v>
      </c>
      <c r="D96" s="71">
        <v>0.8</v>
      </c>
      <c r="E96" s="72" t="s">
        <v>117</v>
      </c>
      <c r="O96" s="75">
        <v>40</v>
      </c>
      <c r="P96" s="70">
        <v>1.5</v>
      </c>
      <c r="Q96" s="70">
        <v>1.1000000000000001</v>
      </c>
      <c r="R96" s="71">
        <v>0.8</v>
      </c>
    </row>
    <row r="97" spans="1:19" x14ac:dyDescent="0.25">
      <c r="A97" s="74">
        <v>60</v>
      </c>
      <c r="B97" s="70">
        <v>1.7</v>
      </c>
      <c r="C97" s="70">
        <v>1.3</v>
      </c>
      <c r="D97" s="71">
        <v>1</v>
      </c>
      <c r="E97" s="72" t="s">
        <v>118</v>
      </c>
      <c r="O97" s="75">
        <v>60</v>
      </c>
      <c r="P97" s="70">
        <v>1.7</v>
      </c>
      <c r="Q97" s="70">
        <v>1.3</v>
      </c>
      <c r="R97" s="71">
        <v>1</v>
      </c>
    </row>
    <row r="98" spans="1:19" x14ac:dyDescent="0.25">
      <c r="A98" s="74">
        <v>80</v>
      </c>
      <c r="B98" s="70">
        <v>1.85</v>
      </c>
      <c r="C98" s="70">
        <v>1.45</v>
      </c>
      <c r="D98" s="71">
        <v>1.1499999999999999</v>
      </c>
      <c r="E98" s="72" t="s">
        <v>119</v>
      </c>
      <c r="O98" s="75">
        <v>80</v>
      </c>
      <c r="P98" s="70">
        <v>1.85</v>
      </c>
      <c r="Q98" s="70">
        <v>1.45</v>
      </c>
      <c r="R98" s="71">
        <v>1.1499999999999999</v>
      </c>
    </row>
    <row r="99" spans="1:19" x14ac:dyDescent="0.25">
      <c r="A99" s="74">
        <v>100</v>
      </c>
      <c r="B99" s="70">
        <v>2</v>
      </c>
      <c r="C99" s="70">
        <v>1.6</v>
      </c>
      <c r="D99" s="71">
        <v>1.25</v>
      </c>
      <c r="E99" s="72" t="s">
        <v>120</v>
      </c>
      <c r="O99" s="75">
        <v>100</v>
      </c>
      <c r="P99" s="70">
        <v>2</v>
      </c>
      <c r="Q99" s="70">
        <v>1.6</v>
      </c>
      <c r="R99" s="71">
        <v>1.25</v>
      </c>
    </row>
    <row r="100" spans="1:19" x14ac:dyDescent="0.25">
      <c r="A100" s="74">
        <v>150</v>
      </c>
      <c r="B100" s="70">
        <v>2.25</v>
      </c>
      <c r="C100" s="70">
        <v>1.9</v>
      </c>
      <c r="D100" s="71">
        <v>1.55</v>
      </c>
      <c r="E100" s="72" t="s">
        <v>121</v>
      </c>
      <c r="O100" s="75">
        <v>150</v>
      </c>
      <c r="P100" s="76">
        <v>2.25</v>
      </c>
      <c r="Q100" s="76">
        <v>1.9</v>
      </c>
      <c r="R100" s="77">
        <v>1.55</v>
      </c>
    </row>
    <row r="101" spans="1:19" x14ac:dyDescent="0.25">
      <c r="A101" s="74">
        <v>200</v>
      </c>
      <c r="B101" s="70">
        <v>2.4500000000000002</v>
      </c>
      <c r="C101" s="70">
        <v>2.1</v>
      </c>
      <c r="D101" s="71">
        <v>1.8</v>
      </c>
      <c r="O101" s="27"/>
      <c r="P101" s="27"/>
      <c r="Q101" s="27"/>
      <c r="R101" s="27"/>
    </row>
    <row r="102" spans="1:19" x14ac:dyDescent="0.25">
      <c r="A102" s="74">
        <v>250</v>
      </c>
      <c r="B102" s="70">
        <v>2.65</v>
      </c>
      <c r="C102" s="70">
        <v>2.2999999999999998</v>
      </c>
      <c r="D102" s="71">
        <v>2</v>
      </c>
      <c r="O102" s="27"/>
      <c r="P102" s="27">
        <f>IF(E13=O19,P93,IF(E13=O20,P94,IF(E13=O21,P95,IF(E13=O22,P96,IF(E13=O23,P97,IF(E13=O24,P98,IF(E13=O25,P99,P100)))))))</f>
        <v>1</v>
      </c>
      <c r="Q102" s="27">
        <f>IF(E13=O19,Q93,IF(E13=O20,Q94,IF(E13=O21,Q95,IF(E13=O22,Q96,IF(E13=O23,Q97,IF(E13=O24,Q98,IF(E13=O25,Q99,Q100)))))))</f>
        <v>0.65</v>
      </c>
      <c r="R102" s="27">
        <f>IF(E13=O19,R93,IF(E13=O20,R94,IF(E13=O21,R95,IF(E13=O22,R96,IF(E13=O23,R97,IF(E13=O24,R98,IF(E13=O25,R99,R100)))))))</f>
        <v>0.4</v>
      </c>
    </row>
    <row r="103" spans="1:19" ht="15.75" thickBot="1" x14ac:dyDescent="0.3">
      <c r="A103" s="78">
        <v>300</v>
      </c>
      <c r="B103" s="79">
        <v>2.75</v>
      </c>
      <c r="C103" s="79">
        <v>2.5</v>
      </c>
      <c r="D103" s="80">
        <v>2.2000000000000002</v>
      </c>
    </row>
    <row r="104" spans="1:19" ht="11.25" customHeight="1" thickBot="1" x14ac:dyDescent="0.35">
      <c r="A104" s="11"/>
      <c r="B104" s="81"/>
      <c r="C104" s="81"/>
      <c r="D104" s="81"/>
      <c r="Q104" s="82"/>
    </row>
    <row r="105" spans="1:19" ht="15.75" customHeight="1" thickBot="1" x14ac:dyDescent="0.3">
      <c r="A105" s="42" t="s">
        <v>122</v>
      </c>
      <c r="B105" s="83">
        <f>IF(B15=Q19,P102,IF(B15=Q20,Q102,R102))</f>
        <v>0.65</v>
      </c>
      <c r="C105" s="27"/>
      <c r="D105" s="27"/>
      <c r="P105" s="30"/>
      <c r="Q105" s="34"/>
      <c r="R105" s="8"/>
      <c r="S105" s="8"/>
    </row>
    <row r="106" spans="1:19" ht="11.25" customHeight="1" x14ac:dyDescent="0.25">
      <c r="P106" s="30"/>
      <c r="Q106" s="34"/>
      <c r="R106" s="8"/>
      <c r="S106" s="8"/>
    </row>
    <row r="107" spans="1:19" ht="19.5" thickBot="1" x14ac:dyDescent="0.35">
      <c r="A107" s="84" t="s">
        <v>123</v>
      </c>
      <c r="Q107" s="82"/>
    </row>
    <row r="108" spans="1:19" ht="16.5" customHeight="1" thickBot="1" x14ac:dyDescent="0.3">
      <c r="A108" s="164" t="s">
        <v>124</v>
      </c>
      <c r="B108" s="165"/>
      <c r="C108" s="85" t="s">
        <v>125</v>
      </c>
      <c r="D108" s="86">
        <f>IF(A108=O108,0.8,IF(A108=O109,1,IF(A108=O110,0.5,"")))</f>
        <v>0.8</v>
      </c>
      <c r="O108" t="s">
        <v>124</v>
      </c>
    </row>
    <row r="109" spans="1:19" ht="8.25" customHeight="1" x14ac:dyDescent="0.25">
      <c r="A109" s="8"/>
      <c r="O109" t="s">
        <v>126</v>
      </c>
      <c r="P109" s="21"/>
    </row>
    <row r="110" spans="1:19" ht="15.75" hidden="1" x14ac:dyDescent="0.25">
      <c r="O110" t="s">
        <v>127</v>
      </c>
      <c r="P110" s="21"/>
    </row>
    <row r="111" spans="1:19" ht="15.75" hidden="1" x14ac:dyDescent="0.25">
      <c r="P111" s="21"/>
    </row>
    <row r="112" spans="1:19" ht="15.75" hidden="1" x14ac:dyDescent="0.25">
      <c r="P112" s="21"/>
    </row>
    <row r="113" spans="1:18" ht="15.75" x14ac:dyDescent="0.25">
      <c r="A113" s="34" t="s">
        <v>128</v>
      </c>
      <c r="P113" s="21"/>
    </row>
    <row r="114" spans="1:18" ht="8.25" customHeight="1" x14ac:dyDescent="0.25">
      <c r="A114" s="8"/>
      <c r="P114" s="5"/>
    </row>
    <row r="115" spans="1:18" ht="16.5" thickBot="1" x14ac:dyDescent="0.3">
      <c r="A115" s="33" t="s">
        <v>129</v>
      </c>
    </row>
    <row r="116" spans="1:18" ht="19.5" thickBot="1" x14ac:dyDescent="0.35">
      <c r="A116" s="166" t="s">
        <v>130</v>
      </c>
      <c r="B116" s="167"/>
      <c r="C116" s="167"/>
      <c r="D116" s="168"/>
    </row>
    <row r="117" spans="1:18" ht="45" x14ac:dyDescent="0.25">
      <c r="A117" s="87" t="s">
        <v>109</v>
      </c>
      <c r="B117" s="65" t="s">
        <v>110</v>
      </c>
      <c r="C117" s="65" t="s">
        <v>111</v>
      </c>
      <c r="D117" s="66" t="s">
        <v>112</v>
      </c>
      <c r="P117" s="88" t="s">
        <v>110</v>
      </c>
      <c r="Q117" s="88" t="s">
        <v>111</v>
      </c>
      <c r="R117" s="88" t="s">
        <v>112</v>
      </c>
    </row>
    <row r="118" spans="1:18" x14ac:dyDescent="0.25">
      <c r="A118" s="69" t="s">
        <v>113</v>
      </c>
      <c r="B118" s="89">
        <v>0.85</v>
      </c>
      <c r="C118" s="89">
        <v>1.22</v>
      </c>
      <c r="D118" s="90">
        <v>1.78</v>
      </c>
      <c r="O118" s="73" t="s">
        <v>113</v>
      </c>
      <c r="P118" s="89">
        <v>0.85</v>
      </c>
      <c r="Q118" s="89">
        <v>1.22</v>
      </c>
      <c r="R118" s="90">
        <v>1.78</v>
      </c>
    </row>
    <row r="119" spans="1:18" x14ac:dyDescent="0.25">
      <c r="A119" s="74">
        <v>10</v>
      </c>
      <c r="B119" s="89">
        <v>0.76</v>
      </c>
      <c r="C119" s="89">
        <v>1.06</v>
      </c>
      <c r="D119" s="90">
        <v>1.78</v>
      </c>
      <c r="O119" s="75">
        <v>10</v>
      </c>
      <c r="P119" s="89">
        <v>0.76</v>
      </c>
      <c r="Q119" s="89">
        <v>1.06</v>
      </c>
      <c r="R119" s="90">
        <v>1.78</v>
      </c>
    </row>
    <row r="120" spans="1:18" x14ac:dyDescent="0.25">
      <c r="A120" s="74">
        <v>20</v>
      </c>
      <c r="B120" s="89">
        <v>0.69</v>
      </c>
      <c r="C120" s="89">
        <v>0.92</v>
      </c>
      <c r="D120" s="90">
        <v>1.5</v>
      </c>
      <c r="O120" s="75">
        <v>20</v>
      </c>
      <c r="P120" s="89">
        <v>0.69</v>
      </c>
      <c r="Q120" s="89">
        <v>0.92</v>
      </c>
      <c r="R120" s="90">
        <v>1.5</v>
      </c>
    </row>
    <row r="121" spans="1:18" x14ac:dyDescent="0.25">
      <c r="A121" s="74">
        <v>40</v>
      </c>
      <c r="B121" s="89">
        <v>0.62</v>
      </c>
      <c r="C121" s="89">
        <v>0.8</v>
      </c>
      <c r="D121" s="90">
        <v>1.26</v>
      </c>
      <c r="O121" s="75">
        <v>40</v>
      </c>
      <c r="P121" s="89">
        <v>0.62</v>
      </c>
      <c r="Q121" s="89">
        <v>0.8</v>
      </c>
      <c r="R121" s="90">
        <v>1.26</v>
      </c>
    </row>
    <row r="122" spans="1:18" x14ac:dyDescent="0.25">
      <c r="A122" s="74">
        <v>60</v>
      </c>
      <c r="B122" s="89">
        <v>0.57999999999999996</v>
      </c>
      <c r="C122" s="89">
        <v>0.74</v>
      </c>
      <c r="D122" s="90">
        <v>1.1399999999999999</v>
      </c>
      <c r="O122" s="75">
        <v>60</v>
      </c>
      <c r="P122" s="89">
        <v>0.57999999999999996</v>
      </c>
      <c r="Q122" s="89">
        <v>0.74</v>
      </c>
      <c r="R122" s="90">
        <v>1.1399999999999999</v>
      </c>
    </row>
    <row r="123" spans="1:18" x14ac:dyDescent="0.25">
      <c r="A123" s="74">
        <v>80</v>
      </c>
      <c r="B123" s="89">
        <v>0.56000000000000005</v>
      </c>
      <c r="C123" s="89">
        <v>0.7</v>
      </c>
      <c r="D123" s="90">
        <v>1.06</v>
      </c>
      <c r="O123" s="75">
        <v>80</v>
      </c>
      <c r="P123" s="89">
        <v>0.56000000000000005</v>
      </c>
      <c r="Q123" s="89">
        <v>0.7</v>
      </c>
      <c r="R123" s="90">
        <v>1.06</v>
      </c>
    </row>
    <row r="124" spans="1:18" x14ac:dyDescent="0.25">
      <c r="A124" s="74">
        <v>100</v>
      </c>
      <c r="B124" s="89">
        <v>0.54</v>
      </c>
      <c r="C124" s="89">
        <v>0.67</v>
      </c>
      <c r="D124" s="90">
        <v>1</v>
      </c>
      <c r="O124" s="75">
        <v>100</v>
      </c>
      <c r="P124" s="89">
        <v>0.54</v>
      </c>
      <c r="Q124" s="89">
        <v>0.67</v>
      </c>
      <c r="R124" s="90">
        <v>1</v>
      </c>
    </row>
    <row r="125" spans="1:18" x14ac:dyDescent="0.25">
      <c r="A125" s="74">
        <v>150</v>
      </c>
      <c r="B125" s="89">
        <v>0.51</v>
      </c>
      <c r="C125" s="89">
        <v>0.62</v>
      </c>
      <c r="D125" s="90">
        <v>0.9</v>
      </c>
      <c r="O125" s="75">
        <v>150</v>
      </c>
      <c r="P125" s="89">
        <v>0.51</v>
      </c>
      <c r="Q125" s="89">
        <v>0.62</v>
      </c>
      <c r="R125" s="90">
        <v>0.9</v>
      </c>
    </row>
    <row r="126" spans="1:18" x14ac:dyDescent="0.25">
      <c r="A126" s="74">
        <v>200</v>
      </c>
      <c r="B126" s="89">
        <v>0.49</v>
      </c>
      <c r="C126" s="89">
        <v>0.57999999999999996</v>
      </c>
      <c r="D126" s="90">
        <v>0.84</v>
      </c>
    </row>
    <row r="127" spans="1:18" x14ac:dyDescent="0.25">
      <c r="A127" s="74">
        <v>250</v>
      </c>
      <c r="B127" s="89">
        <v>0.47</v>
      </c>
      <c r="C127" s="89">
        <v>0.56000000000000005</v>
      </c>
      <c r="D127" s="90">
        <v>0.8</v>
      </c>
      <c r="P127" s="27">
        <f>IF(E13=O19,P118,IF(E13=O20,P119,IF(E13=O21,P120,IF(E13=O22,P121,IF(E13=O23,P122,IF(E13=O24,P123,IF(E13=O25,P124,P125)))))))</f>
        <v>0.76</v>
      </c>
      <c r="Q127" s="27">
        <f>IF(E13=O19,Q118,IF(E13=O20,Q119,IF(E13=O21,Q120,IF(E13=O22,Q121,IF(E13=O23,Q122,IF(E13=O24,Q123,IF(E13=O25,Q124,Q125)))))))</f>
        <v>1.06</v>
      </c>
      <c r="R127" s="27">
        <f>IF(E13=O19,R118,IF(E13=O20,R119,IF(E13=O21,R120,IF(E13=O22,R121,IF(E13=O23,R122,IF(E13=O24,R123,IF(E13=O25,R124,R125)))))))</f>
        <v>1.78</v>
      </c>
    </row>
    <row r="128" spans="1:18" x14ac:dyDescent="0.25">
      <c r="A128" s="74">
        <v>300</v>
      </c>
      <c r="B128" s="89">
        <v>0.46</v>
      </c>
      <c r="C128" s="89">
        <v>0.54</v>
      </c>
      <c r="D128" s="90">
        <v>0.76</v>
      </c>
    </row>
    <row r="129" spans="1:8" x14ac:dyDescent="0.25">
      <c r="A129" s="74">
        <v>350</v>
      </c>
      <c r="B129" s="89">
        <v>0.46</v>
      </c>
      <c r="C129" s="89">
        <v>0.52</v>
      </c>
      <c r="D129" s="90">
        <v>0.73</v>
      </c>
    </row>
    <row r="130" spans="1:8" ht="15.75" thickBot="1" x14ac:dyDescent="0.3">
      <c r="A130" s="91" t="s">
        <v>131</v>
      </c>
      <c r="B130" s="56">
        <v>0.46</v>
      </c>
      <c r="C130" s="56">
        <v>0.5</v>
      </c>
      <c r="D130" s="57">
        <v>0.68</v>
      </c>
    </row>
    <row r="131" spans="1:8" ht="6.75" customHeight="1" thickBot="1" x14ac:dyDescent="0.3">
      <c r="A131" s="92"/>
      <c r="B131" s="27"/>
      <c r="C131" s="27"/>
      <c r="D131" s="27"/>
    </row>
    <row r="132" spans="1:8" ht="16.5" thickBot="1" x14ac:dyDescent="0.3">
      <c r="A132" s="93" t="s">
        <v>132</v>
      </c>
      <c r="B132" s="83">
        <f>IF(B15=Q19,P127,IF(B15=Q20,Q127,R127))</f>
        <v>1.06</v>
      </c>
      <c r="C132" s="27"/>
      <c r="D132" s="27"/>
    </row>
    <row r="133" spans="1:8" x14ac:dyDescent="0.25">
      <c r="A133" s="92"/>
      <c r="B133" s="27"/>
      <c r="C133" s="27"/>
      <c r="D133" s="27"/>
    </row>
    <row r="134" spans="1:8" ht="15.75" x14ac:dyDescent="0.25">
      <c r="A134" s="94" t="s">
        <v>245</v>
      </c>
    </row>
    <row r="135" spans="1:8" x14ac:dyDescent="0.25">
      <c r="A135" s="169" t="s">
        <v>133</v>
      </c>
      <c r="B135" s="169" t="s">
        <v>134</v>
      </c>
      <c r="C135" s="169"/>
      <c r="D135" s="169"/>
      <c r="E135" s="169"/>
      <c r="F135" s="169"/>
      <c r="G135" s="169"/>
      <c r="H135" s="169"/>
    </row>
    <row r="136" spans="1:8" x14ac:dyDescent="0.25">
      <c r="A136" s="169"/>
      <c r="B136" s="95">
        <v>5</v>
      </c>
      <c r="C136" s="95">
        <v>10</v>
      </c>
      <c r="D136" s="95">
        <v>20</v>
      </c>
      <c r="E136" s="95">
        <v>40</v>
      </c>
      <c r="F136" s="95">
        <v>80</v>
      </c>
      <c r="G136" s="95">
        <v>160</v>
      </c>
      <c r="H136" s="95">
        <v>350</v>
      </c>
    </row>
    <row r="137" spans="1:8" x14ac:dyDescent="0.25">
      <c r="A137" s="96">
        <v>0.1</v>
      </c>
      <c r="B137" s="89">
        <v>0.95</v>
      </c>
      <c r="C137" s="89">
        <v>0.92</v>
      </c>
      <c r="D137" s="89">
        <v>0.88</v>
      </c>
      <c r="E137" s="89">
        <v>0.83</v>
      </c>
      <c r="F137" s="89">
        <v>0.76</v>
      </c>
      <c r="G137" s="97">
        <v>0.67</v>
      </c>
      <c r="H137" s="89">
        <v>0.56000000000000005</v>
      </c>
    </row>
    <row r="138" spans="1:8" x14ac:dyDescent="0.25">
      <c r="A138" s="96">
        <v>5</v>
      </c>
      <c r="B138" s="89">
        <v>0.89</v>
      </c>
      <c r="C138" s="89">
        <v>0.87</v>
      </c>
      <c r="D138" s="89">
        <v>0.84</v>
      </c>
      <c r="E138" s="89">
        <v>0.8</v>
      </c>
      <c r="F138" s="97">
        <v>0.73</v>
      </c>
      <c r="G138" s="89">
        <v>0.65</v>
      </c>
      <c r="H138" s="89">
        <v>0.54</v>
      </c>
    </row>
    <row r="139" spans="1:8" x14ac:dyDescent="0.25">
      <c r="A139" s="96">
        <v>10</v>
      </c>
      <c r="B139" s="89">
        <v>0.85</v>
      </c>
      <c r="C139" s="89">
        <v>0.84</v>
      </c>
      <c r="D139" s="89">
        <v>0.81</v>
      </c>
      <c r="E139" s="89">
        <v>0.77</v>
      </c>
      <c r="F139" s="97">
        <v>0.71</v>
      </c>
      <c r="G139" s="89">
        <v>0.64</v>
      </c>
      <c r="H139" s="89">
        <v>0.53</v>
      </c>
    </row>
    <row r="140" spans="1:8" x14ac:dyDescent="0.25">
      <c r="A140" s="96">
        <v>20</v>
      </c>
      <c r="B140" s="89">
        <v>0.8</v>
      </c>
      <c r="C140" s="89">
        <v>0.78</v>
      </c>
      <c r="D140" s="89">
        <v>0.76</v>
      </c>
      <c r="E140" s="97">
        <v>0.73</v>
      </c>
      <c r="F140" s="97">
        <v>0.68</v>
      </c>
      <c r="G140" s="89">
        <v>0.61</v>
      </c>
      <c r="H140" s="89">
        <v>0.51</v>
      </c>
    </row>
    <row r="141" spans="1:8" x14ac:dyDescent="0.25">
      <c r="A141" s="96">
        <v>40</v>
      </c>
      <c r="B141" s="97">
        <v>0.72</v>
      </c>
      <c r="C141" s="97">
        <v>0.72</v>
      </c>
      <c r="D141" s="97">
        <v>0.7</v>
      </c>
      <c r="E141" s="97">
        <v>0.67</v>
      </c>
      <c r="F141" s="89">
        <v>0.63</v>
      </c>
      <c r="G141" s="89">
        <v>0.56999999999999995</v>
      </c>
      <c r="H141" s="89">
        <v>0.48</v>
      </c>
    </row>
    <row r="142" spans="1:8" x14ac:dyDescent="0.25">
      <c r="A142" s="96">
        <v>80</v>
      </c>
      <c r="B142" s="89">
        <v>0.63</v>
      </c>
      <c r="C142" s="89">
        <v>0.63</v>
      </c>
      <c r="D142" s="89">
        <v>0.61</v>
      </c>
      <c r="E142" s="89">
        <v>0.59</v>
      </c>
      <c r="F142" s="89">
        <v>0.56000000000000005</v>
      </c>
      <c r="G142" s="89">
        <v>0.51</v>
      </c>
      <c r="H142" s="89">
        <v>0.44</v>
      </c>
    </row>
    <row r="143" spans="1:8" x14ac:dyDescent="0.25">
      <c r="A143" s="96">
        <v>160</v>
      </c>
      <c r="B143" s="89">
        <v>0.53</v>
      </c>
      <c r="C143" s="89">
        <v>0.53</v>
      </c>
      <c r="D143" s="89">
        <v>0.52</v>
      </c>
      <c r="E143" s="89">
        <v>0.5</v>
      </c>
      <c r="F143" s="89">
        <v>0.47</v>
      </c>
      <c r="G143" s="89">
        <v>0.44</v>
      </c>
      <c r="H143" s="89">
        <v>0.38</v>
      </c>
    </row>
    <row r="144" spans="1:8" ht="15.75" thickBot="1" x14ac:dyDescent="0.3">
      <c r="A144" s="98"/>
      <c r="B144" s="27"/>
      <c r="C144" s="27"/>
      <c r="D144" s="27"/>
      <c r="E144" s="27"/>
      <c r="F144" s="27"/>
      <c r="G144" s="27"/>
      <c r="H144" s="27"/>
    </row>
    <row r="145" spans="1:8" ht="16.5" thickBot="1" x14ac:dyDescent="0.3">
      <c r="A145" s="98"/>
      <c r="B145" s="27"/>
      <c r="C145" s="27"/>
      <c r="D145" s="99" t="s">
        <v>135</v>
      </c>
      <c r="E145" s="100">
        <v>0.7</v>
      </c>
      <c r="F145" s="27"/>
      <c r="G145" s="27"/>
      <c r="H145" s="27"/>
    </row>
    <row r="146" spans="1:8" x14ac:dyDescent="0.25">
      <c r="A146" s="98"/>
      <c r="B146" s="27"/>
      <c r="C146" s="27"/>
      <c r="D146" s="27"/>
      <c r="E146" s="27"/>
      <c r="F146" s="27"/>
      <c r="G146" s="27"/>
      <c r="H146" s="27"/>
    </row>
    <row r="147" spans="1:8" x14ac:dyDescent="0.25">
      <c r="A147" s="98"/>
      <c r="B147" s="27"/>
      <c r="C147" s="27"/>
      <c r="D147" s="27"/>
      <c r="E147" s="27"/>
      <c r="F147" s="27"/>
      <c r="G147" s="27"/>
      <c r="H147" s="27"/>
    </row>
    <row r="148" spans="1:8" x14ac:dyDescent="0.25">
      <c r="A148" s="98"/>
      <c r="B148" s="27"/>
      <c r="C148" s="27"/>
      <c r="D148" s="27"/>
      <c r="E148" s="27"/>
      <c r="F148" s="27"/>
      <c r="G148" s="27"/>
      <c r="H148" s="27"/>
    </row>
    <row r="149" spans="1:8" x14ac:dyDescent="0.25">
      <c r="A149" s="98"/>
      <c r="B149" s="27"/>
      <c r="C149" s="27"/>
      <c r="D149" s="27"/>
      <c r="E149" s="27"/>
      <c r="F149" s="27"/>
      <c r="G149" s="27"/>
      <c r="H149" s="27"/>
    </row>
    <row r="150" spans="1:8" x14ac:dyDescent="0.25">
      <c r="A150" s="98"/>
      <c r="B150" s="27"/>
      <c r="C150" s="27"/>
      <c r="D150" s="27"/>
      <c r="E150" s="27"/>
      <c r="F150" s="27"/>
      <c r="G150" s="27"/>
      <c r="H150" s="27"/>
    </row>
    <row r="151" spans="1:8" x14ac:dyDescent="0.25">
      <c r="A151" s="98"/>
      <c r="B151" s="27"/>
      <c r="C151" s="27"/>
      <c r="D151" s="27"/>
      <c r="E151" s="27"/>
      <c r="F151" s="27"/>
      <c r="G151" s="27"/>
      <c r="H151" s="27"/>
    </row>
    <row r="152" spans="1:8" x14ac:dyDescent="0.25">
      <c r="A152" s="98"/>
      <c r="B152" s="27"/>
      <c r="C152" s="27"/>
      <c r="D152" s="27"/>
      <c r="E152" s="27"/>
      <c r="F152" s="27"/>
      <c r="G152" s="27"/>
      <c r="H152" s="27"/>
    </row>
    <row r="153" spans="1:8" hidden="1" x14ac:dyDescent="0.25">
      <c r="A153" s="98"/>
      <c r="B153" s="27"/>
      <c r="C153" s="27"/>
      <c r="D153" s="27"/>
      <c r="E153" s="27"/>
      <c r="F153" s="27"/>
      <c r="G153" s="27"/>
      <c r="H153" s="27"/>
    </row>
    <row r="154" spans="1:8" hidden="1" x14ac:dyDescent="0.25">
      <c r="A154" s="98"/>
      <c r="B154" s="27"/>
      <c r="C154" s="27"/>
      <c r="D154" s="27"/>
      <c r="E154" s="27"/>
      <c r="F154" s="27"/>
      <c r="G154" s="27"/>
      <c r="H154" s="27"/>
    </row>
    <row r="155" spans="1:8" hidden="1" x14ac:dyDescent="0.25">
      <c r="A155" s="98"/>
      <c r="B155" s="27"/>
      <c r="C155" s="27"/>
      <c r="D155" s="27"/>
      <c r="E155" s="27"/>
      <c r="F155" s="27"/>
      <c r="G155" s="27"/>
      <c r="H155" s="27"/>
    </row>
    <row r="156" spans="1:8" hidden="1" x14ac:dyDescent="0.25">
      <c r="A156" s="98"/>
      <c r="B156" s="27"/>
      <c r="C156" s="27"/>
      <c r="D156" s="27"/>
      <c r="E156" s="27"/>
      <c r="F156" s="27"/>
      <c r="G156" s="27"/>
      <c r="H156" s="27"/>
    </row>
    <row r="157" spans="1:8" x14ac:dyDescent="0.25">
      <c r="A157" s="174" t="s">
        <v>136</v>
      </c>
      <c r="B157" s="174"/>
      <c r="C157" s="174"/>
      <c r="D157" s="101" t="s">
        <v>137</v>
      </c>
      <c r="E157" s="101" t="s">
        <v>138</v>
      </c>
      <c r="F157" s="101" t="s">
        <v>137</v>
      </c>
      <c r="G157" s="101" t="s">
        <v>138</v>
      </c>
      <c r="H157" s="27"/>
    </row>
    <row r="158" spans="1:8" x14ac:dyDescent="0.25">
      <c r="A158" s="175" t="s">
        <v>139</v>
      </c>
      <c r="B158" s="175"/>
      <c r="C158" s="175"/>
      <c r="D158" s="102" t="s">
        <v>140</v>
      </c>
      <c r="E158" s="102" t="s">
        <v>141</v>
      </c>
      <c r="F158" s="103"/>
      <c r="G158" s="103"/>
      <c r="H158" s="27"/>
    </row>
    <row r="159" spans="1:8" x14ac:dyDescent="0.25">
      <c r="A159" s="175" t="s">
        <v>142</v>
      </c>
      <c r="B159" s="175"/>
      <c r="C159" s="175"/>
      <c r="D159" s="104" t="s">
        <v>143</v>
      </c>
      <c r="E159" s="102" t="s">
        <v>141</v>
      </c>
      <c r="F159" s="105"/>
      <c r="G159" s="103"/>
      <c r="H159" s="27"/>
    </row>
    <row r="160" spans="1:8" x14ac:dyDescent="0.25">
      <c r="A160" s="175" t="s">
        <v>144</v>
      </c>
      <c r="B160" s="175"/>
      <c r="C160" s="175"/>
      <c r="D160" s="102" t="s">
        <v>140</v>
      </c>
      <c r="E160" s="102" t="s">
        <v>145</v>
      </c>
      <c r="F160" s="103"/>
      <c r="G160" s="103"/>
      <c r="H160" s="27"/>
    </row>
    <row r="161" spans="1:21" x14ac:dyDescent="0.25">
      <c r="A161" s="98"/>
      <c r="B161" s="27"/>
      <c r="C161" s="27"/>
      <c r="D161" s="27"/>
      <c r="E161" s="27"/>
      <c r="F161" s="27"/>
      <c r="G161" s="27"/>
      <c r="H161" s="27"/>
    </row>
    <row r="162" spans="1:21" x14ac:dyDescent="0.25">
      <c r="A162" s="106" t="s">
        <v>146</v>
      </c>
      <c r="B162" s="107"/>
      <c r="C162" s="108" t="s">
        <v>147</v>
      </c>
      <c r="D162" s="108"/>
      <c r="E162" s="108"/>
      <c r="F162" s="108"/>
      <c r="G162" s="108"/>
      <c r="H162" s="27"/>
    </row>
    <row r="163" spans="1:21" x14ac:dyDescent="0.25">
      <c r="A163" s="106" t="s">
        <v>148</v>
      </c>
      <c r="B163" s="107"/>
      <c r="C163" s="108" t="s">
        <v>149</v>
      </c>
      <c r="D163" s="108"/>
      <c r="E163" s="108"/>
      <c r="F163" s="108"/>
      <c r="G163" s="108"/>
      <c r="H163" s="27"/>
    </row>
    <row r="164" spans="1:21" x14ac:dyDescent="0.25">
      <c r="A164" s="106" t="s">
        <v>150</v>
      </c>
      <c r="B164" s="107"/>
      <c r="C164" s="108" t="s">
        <v>151</v>
      </c>
      <c r="D164" s="108"/>
      <c r="E164" s="108"/>
      <c r="F164" s="108"/>
      <c r="G164" s="108"/>
      <c r="H164" s="27"/>
    </row>
    <row r="165" spans="1:21" x14ac:dyDescent="0.25">
      <c r="A165" s="98"/>
      <c r="B165" s="27"/>
      <c r="C165" s="27"/>
      <c r="D165" s="27"/>
      <c r="E165" s="27"/>
      <c r="F165" s="27"/>
      <c r="G165" s="27"/>
      <c r="H165" s="27"/>
      <c r="P165" t="s">
        <v>152</v>
      </c>
      <c r="R165" t="s">
        <v>153</v>
      </c>
      <c r="T165" t="s">
        <v>154</v>
      </c>
    </row>
    <row r="166" spans="1:21" ht="18.75" x14ac:dyDescent="0.3">
      <c r="A166" t="s">
        <v>155</v>
      </c>
      <c r="D166" s="109"/>
      <c r="E166" s="11"/>
      <c r="F166" s="19"/>
      <c r="G166" s="110"/>
      <c r="O166" t="s">
        <v>156</v>
      </c>
      <c r="P166">
        <v>4.8099999999999996</v>
      </c>
      <c r="Q166" t="s">
        <v>157</v>
      </c>
      <c r="R166">
        <v>9.85</v>
      </c>
      <c r="S166" t="s">
        <v>158</v>
      </c>
      <c r="T166">
        <v>3.94</v>
      </c>
      <c r="U166" t="s">
        <v>159</v>
      </c>
    </row>
    <row r="167" spans="1:21" ht="14.45" customHeight="1" x14ac:dyDescent="0.3">
      <c r="A167" t="s">
        <v>160</v>
      </c>
      <c r="D167" s="109"/>
      <c r="E167" s="11"/>
      <c r="F167" s="19"/>
      <c r="G167" s="111"/>
      <c r="O167" t="s">
        <v>161</v>
      </c>
      <c r="P167" s="112">
        <v>15.89</v>
      </c>
      <c r="Q167" s="113" t="s">
        <v>162</v>
      </c>
      <c r="R167" s="112">
        <v>14.63</v>
      </c>
      <c r="S167" s="113" t="s">
        <v>163</v>
      </c>
      <c r="T167" s="112">
        <v>5.85</v>
      </c>
      <c r="U167" s="112" t="s">
        <v>164</v>
      </c>
    </row>
    <row r="168" spans="1:21" ht="16.5" customHeight="1" x14ac:dyDescent="0.25">
      <c r="O168" t="s">
        <v>165</v>
      </c>
      <c r="P168" s="114">
        <v>24.31</v>
      </c>
      <c r="Q168" s="115" t="s">
        <v>166</v>
      </c>
      <c r="R168" s="114">
        <v>15.37</v>
      </c>
      <c r="S168" s="115" t="s">
        <v>167</v>
      </c>
      <c r="T168" s="114">
        <v>6.15</v>
      </c>
      <c r="U168" s="114" t="s">
        <v>168</v>
      </c>
    </row>
    <row r="169" spans="1:21" ht="15.75" thickBot="1" x14ac:dyDescent="0.3">
      <c r="O169" t="s">
        <v>169</v>
      </c>
      <c r="P169" s="114">
        <v>40.020000000000003</v>
      </c>
      <c r="Q169" s="115" t="s">
        <v>170</v>
      </c>
      <c r="R169" s="114">
        <v>18.149999999999999</v>
      </c>
      <c r="S169" s="115" t="s">
        <v>171</v>
      </c>
      <c r="T169" s="114">
        <v>7.26</v>
      </c>
      <c r="U169" s="114" t="s">
        <v>172</v>
      </c>
    </row>
    <row r="170" spans="1:21" ht="15.75" thickBot="1" x14ac:dyDescent="0.3">
      <c r="B170" s="116" t="s">
        <v>173</v>
      </c>
      <c r="C170" s="117">
        <f>B78*(10^-4)*F68/B23</f>
        <v>0.17500828800000001</v>
      </c>
      <c r="D170" t="s">
        <v>174</v>
      </c>
      <c r="O170" t="s">
        <v>175</v>
      </c>
      <c r="P170" s="114">
        <v>78.69</v>
      </c>
      <c r="Q170" s="115" t="s">
        <v>176</v>
      </c>
      <c r="R170" s="114">
        <v>22.85</v>
      </c>
      <c r="S170" s="115" t="s">
        <v>177</v>
      </c>
      <c r="T170" s="114">
        <v>9.14</v>
      </c>
      <c r="U170" s="114" t="s">
        <v>178</v>
      </c>
    </row>
    <row r="171" spans="1:21" ht="10.5" customHeight="1" x14ac:dyDescent="0.25">
      <c r="O171" t="s">
        <v>179</v>
      </c>
      <c r="P171" s="114">
        <v>108.3</v>
      </c>
      <c r="Q171" s="115" t="s">
        <v>180</v>
      </c>
      <c r="R171" s="114">
        <v>25.46</v>
      </c>
      <c r="S171" s="115" t="s">
        <v>181</v>
      </c>
      <c r="T171" s="114">
        <v>10.18</v>
      </c>
      <c r="U171" s="114" t="s">
        <v>182</v>
      </c>
    </row>
    <row r="172" spans="1:21" x14ac:dyDescent="0.25">
      <c r="A172" t="s">
        <v>183</v>
      </c>
      <c r="O172" t="s">
        <v>184</v>
      </c>
      <c r="P172" s="114">
        <v>168.42</v>
      </c>
      <c r="Q172" s="115" t="s">
        <v>185</v>
      </c>
      <c r="R172" s="114">
        <v>29.81</v>
      </c>
      <c r="S172" s="115" t="s">
        <v>186</v>
      </c>
      <c r="T172" s="114">
        <v>11.92</v>
      </c>
      <c r="U172" s="114" t="s">
        <v>187</v>
      </c>
    </row>
    <row r="173" spans="1:21" x14ac:dyDescent="0.25">
      <c r="O173" t="s">
        <v>188</v>
      </c>
      <c r="P173" s="114">
        <v>222.86</v>
      </c>
      <c r="Q173" s="115" t="s">
        <v>189</v>
      </c>
      <c r="R173" s="114">
        <v>37.590000000000003</v>
      </c>
      <c r="S173" s="115" t="s">
        <v>190</v>
      </c>
      <c r="T173" s="114">
        <v>13.04</v>
      </c>
      <c r="U173" s="114" t="s">
        <v>191</v>
      </c>
    </row>
    <row r="174" spans="1:21" x14ac:dyDescent="0.25">
      <c r="O174" t="s">
        <v>192</v>
      </c>
      <c r="P174" s="118">
        <v>593.5</v>
      </c>
      <c r="Q174" s="119" t="s">
        <v>193</v>
      </c>
      <c r="R174" s="118">
        <v>70.23</v>
      </c>
      <c r="S174" s="119" t="s">
        <v>194</v>
      </c>
      <c r="T174" s="118">
        <v>24.78</v>
      </c>
      <c r="U174" s="118" t="s">
        <v>195</v>
      </c>
    </row>
    <row r="175" spans="1:21" ht="13.5" customHeight="1" thickBot="1" x14ac:dyDescent="0.3"/>
    <row r="176" spans="1:21" ht="17.25" customHeight="1" thickBot="1" x14ac:dyDescent="0.3">
      <c r="A176" s="120"/>
      <c r="B176" s="121">
        <f>(5/384)*((C170*(B23^4))/(710000*B42))</f>
        <v>1.6638111887323945</v>
      </c>
      <c r="C176" s="120" t="s">
        <v>196</v>
      </c>
    </row>
    <row r="177" spans="1:15" x14ac:dyDescent="0.25">
      <c r="B177" s="26" t="str">
        <f>IF(I177=O166,Q166,IF(I177=O167,Q167,IF(I177=O168,Q168,IF(I177=O169,Q169,IF(I177=O170,Q170,IF(I177=O171,Q171,IF(I177=O172,Q172,IF(I177=O173,Q173,IF(I177=O174,Q174,"")))))))))</f>
        <v>4,81 см⁴</v>
      </c>
      <c r="C177" s="122" t="str">
        <f>IF(B176&lt;P174,"фактический момент инерции ригельного профиля","нет профиля, удовлетворяющего условию")</f>
        <v>фактический момент инерции ригельного профиля</v>
      </c>
      <c r="D177" s="122"/>
      <c r="E177" s="122"/>
      <c r="F177" s="122"/>
      <c r="G177" s="122"/>
      <c r="H177" s="122"/>
      <c r="I177" s="173" t="str">
        <f>I229</f>
        <v>F50 21026-1</v>
      </c>
      <c r="J177" s="173"/>
    </row>
    <row r="178" spans="1:15" x14ac:dyDescent="0.25">
      <c r="O178" t="str">
        <f>IF(AND(B176&lt;P167,B227&lt;R167),O167,IF(AND(B176&lt;P168,B227&lt;R168),O168,IF(AND(B176&lt;P169,B227&lt;R169),O169,IF(AND(B176&lt;P170,B227&lt;R170),O170,IF(AND(B176&lt;P171,B227&lt;R171),O171,IF(AND(B176&lt;P172,B227&lt;R172),O172,IF(AND(B176&lt;P173,B227&lt;R173),O173,IF(AND(B176&lt;P174,B227&lt;R174),O174,""))))))))</f>
        <v>F50 21045-1</v>
      </c>
    </row>
    <row r="179" spans="1:15" x14ac:dyDescent="0.25">
      <c r="B179" s="123">
        <f>B176</f>
        <v>1.6638111887323945</v>
      </c>
      <c r="C179" t="s">
        <v>197</v>
      </c>
      <c r="E179" t="str">
        <f>B177</f>
        <v>4,81 см⁴</v>
      </c>
      <c r="G179" s="124" t="str">
        <f>IF(B179&lt;P174,"Условие выполняется","")</f>
        <v>Условие выполняется</v>
      </c>
    </row>
    <row r="180" spans="1:15" ht="18.75" customHeight="1" x14ac:dyDescent="0.25"/>
    <row r="181" spans="1:15" hidden="1" x14ac:dyDescent="0.25"/>
    <row r="182" spans="1:15" ht="18.75" x14ac:dyDescent="0.3">
      <c r="A182" s="29" t="s">
        <v>198</v>
      </c>
    </row>
    <row r="183" spans="1:15" ht="18.75" x14ac:dyDescent="0.3">
      <c r="A183" s="29" t="s">
        <v>199</v>
      </c>
    </row>
    <row r="184" spans="1:15" ht="18.75" x14ac:dyDescent="0.3">
      <c r="A184" s="29" t="s">
        <v>200</v>
      </c>
    </row>
    <row r="185" spans="1:15" x14ac:dyDescent="0.25">
      <c r="A185" t="s">
        <v>60</v>
      </c>
    </row>
    <row r="186" spans="1:15" x14ac:dyDescent="0.25">
      <c r="A186" t="s">
        <v>201</v>
      </c>
    </row>
    <row r="187" spans="1:15" hidden="1" x14ac:dyDescent="0.25"/>
    <row r="188" spans="1:15" x14ac:dyDescent="0.25">
      <c r="A188" t="s">
        <v>202</v>
      </c>
    </row>
    <row r="189" spans="1:15" hidden="1" x14ac:dyDescent="0.25"/>
    <row r="196" spans="1:6" x14ac:dyDescent="0.25">
      <c r="A196" t="s">
        <v>203</v>
      </c>
    </row>
    <row r="197" spans="1:6" hidden="1" x14ac:dyDescent="0.25"/>
    <row r="200" spans="1:6" ht="15.75" thickBot="1" x14ac:dyDescent="0.3">
      <c r="A200" t="s">
        <v>204</v>
      </c>
    </row>
    <row r="201" spans="1:6" ht="15.75" thickBot="1" x14ac:dyDescent="0.3">
      <c r="A201" s="176" t="s">
        <v>205</v>
      </c>
      <c r="B201" s="176"/>
      <c r="C201" s="177"/>
      <c r="D201" s="125">
        <v>15</v>
      </c>
      <c r="E201" t="s">
        <v>206</v>
      </c>
    </row>
    <row r="202" spans="1:6" x14ac:dyDescent="0.25">
      <c r="A202" t="s">
        <v>207</v>
      </c>
    </row>
    <row r="203" spans="1:6" hidden="1" x14ac:dyDescent="0.25"/>
    <row r="204" spans="1:6" hidden="1" x14ac:dyDescent="0.25"/>
    <row r="205" spans="1:6" hidden="1" x14ac:dyDescent="0.25"/>
    <row r="206" spans="1:6" x14ac:dyDescent="0.25">
      <c r="A206" t="s">
        <v>208</v>
      </c>
    </row>
    <row r="207" spans="1:6" ht="15.75" x14ac:dyDescent="0.25">
      <c r="B207" t="s">
        <v>66</v>
      </c>
      <c r="D207" s="26"/>
      <c r="F207" s="30" t="s">
        <v>209</v>
      </c>
    </row>
    <row r="208" spans="1:6" ht="15.75" x14ac:dyDescent="0.25">
      <c r="B208" t="s">
        <v>68</v>
      </c>
      <c r="F208" s="30" t="s">
        <v>210</v>
      </c>
    </row>
    <row r="209" spans="1:15" x14ac:dyDescent="0.25">
      <c r="A209" t="s">
        <v>211</v>
      </c>
    </row>
    <row r="210" spans="1:15" ht="15.75" thickBot="1" x14ac:dyDescent="0.3">
      <c r="A210" t="s">
        <v>212</v>
      </c>
    </row>
    <row r="211" spans="1:15" ht="15.75" thickBot="1" x14ac:dyDescent="0.3">
      <c r="B211" s="32">
        <f>IF(B21=Q23,B23/200,B23/300)</f>
        <v>0.4</v>
      </c>
      <c r="C211" t="s">
        <v>71</v>
      </c>
      <c r="D211" t="str">
        <f>IF(B25=Q25,IF(B211&lt;0.3,"для расчета принимаем полученный результат","принимаем для расчета 0,3 см"),IF(B211&lt;0.5,"для расчета принимаем полученный результат","принимаем для расчета 0,5 см"))</f>
        <v>принимаем для расчета 0,3 см</v>
      </c>
      <c r="O211" s="126">
        <f>IF(B25=Q25,IF(B211&gt;0.3,0.3,B211),IF(B211&gt;0.5,0.5,B211))</f>
        <v>0.3</v>
      </c>
    </row>
    <row r="212" spans="1:15" ht="12.75" customHeight="1" x14ac:dyDescent="0.25"/>
    <row r="213" spans="1:15" x14ac:dyDescent="0.25">
      <c r="A213" s="127" t="s">
        <v>213</v>
      </c>
    </row>
    <row r="215" spans="1:15" x14ac:dyDescent="0.25">
      <c r="A215" t="s">
        <v>214</v>
      </c>
    </row>
    <row r="217" spans="1:15" hidden="1" x14ac:dyDescent="0.25"/>
    <row r="218" spans="1:15" ht="18.75" customHeight="1" x14ac:dyDescent="0.25">
      <c r="A218" t="s">
        <v>215</v>
      </c>
    </row>
    <row r="219" spans="1:15" ht="18" customHeight="1" x14ac:dyDescent="0.25">
      <c r="A219" t="s">
        <v>216</v>
      </c>
    </row>
    <row r="220" spans="1:15" ht="15.75" thickBot="1" x14ac:dyDescent="0.3">
      <c r="A220" t="s">
        <v>217</v>
      </c>
      <c r="B220" t="s">
        <v>218</v>
      </c>
    </row>
    <row r="221" spans="1:15" ht="15.75" hidden="1" thickBot="1" x14ac:dyDescent="0.3"/>
    <row r="222" spans="1:15" ht="16.5" customHeight="1" thickBot="1" x14ac:dyDescent="0.3">
      <c r="B222" s="21" t="s">
        <v>219</v>
      </c>
      <c r="C222" s="86">
        <f>B23*B24*(G21/10)*0.0025</f>
        <v>64.8</v>
      </c>
      <c r="D222" t="s">
        <v>220</v>
      </c>
    </row>
    <row r="223" spans="1:15" hidden="1" x14ac:dyDescent="0.25"/>
    <row r="224" spans="1:15" x14ac:dyDescent="0.25">
      <c r="A224" t="s">
        <v>221</v>
      </c>
      <c r="B224" s="27"/>
    </row>
    <row r="225" spans="1:10" x14ac:dyDescent="0.25">
      <c r="A225" t="s">
        <v>222</v>
      </c>
      <c r="B225" s="27"/>
    </row>
    <row r="226" spans="1:10" ht="15.75" thickBot="1" x14ac:dyDescent="0.3"/>
    <row r="227" spans="1:10" ht="15.75" thickBot="1" x14ac:dyDescent="0.3">
      <c r="A227" s="120"/>
      <c r="B227" s="121">
        <f>C222*D201/(48*710000*O211)*(3*(B23^2)-4*(D201^2))</f>
        <v>4.0214788732394364</v>
      </c>
      <c r="C227" s="120" t="s">
        <v>196</v>
      </c>
    </row>
    <row r="228" spans="1:10" hidden="1" x14ac:dyDescent="0.25"/>
    <row r="229" spans="1:10" x14ac:dyDescent="0.25">
      <c r="B229" s="26" t="str">
        <f>IF(B227&lt;R166,S166,IF(B227&lt;R167,S167,IF(B227&lt;R168,S168,IF(B227&lt;R169,S169,IF(B227&lt;R170,S170,IF(B227&lt;R171,S171,IF(B227&lt;R172,S172,IF(B227&lt;R173,S173,IF(B227&lt;R174,S174,"")))))))))</f>
        <v>9,85 см⁴</v>
      </c>
      <c r="C229" s="122" t="str">
        <f>IF(B227&lt;R174,"фактический момент инерции ригельного профиля","нет профиля, удовлетворяющего условию")</f>
        <v>фактический момент инерции ригельного профиля</v>
      </c>
      <c r="D229" s="122"/>
      <c r="E229" s="122"/>
      <c r="F229" s="122"/>
      <c r="G229" s="122"/>
      <c r="H229" s="122"/>
      <c r="I229" s="170" t="str">
        <f>IF(B229=S166,O166,IF(B229=S167,O167,IF(B229=S168,O168,IF(B229=S169,O169,IF(B229=S170,O170,IF(B229=S171,O171,IF(B229=S172,O172,IF(B229=S173,O173,IF(B229=S174,O174,"")))))))))</f>
        <v>F50 21026-1</v>
      </c>
      <c r="J229" s="170"/>
    </row>
    <row r="231" spans="1:10" x14ac:dyDescent="0.25">
      <c r="B231" s="123">
        <f>B227</f>
        <v>4.0214788732394364</v>
      </c>
      <c r="C231" t="s">
        <v>197</v>
      </c>
      <c r="E231" t="str">
        <f>B229</f>
        <v>9,85 см⁴</v>
      </c>
      <c r="G231" s="124" t="str">
        <f>IF(B227&lt;R174,"Условие выполняется","")</f>
        <v>Условие выполняется</v>
      </c>
    </row>
    <row r="233" spans="1:10" ht="18.75" x14ac:dyDescent="0.3">
      <c r="A233" s="29" t="s">
        <v>223</v>
      </c>
    </row>
    <row r="234" spans="1:10" ht="18.75" x14ac:dyDescent="0.3">
      <c r="A234" s="29" t="s">
        <v>224</v>
      </c>
    </row>
    <row r="236" spans="1:10" x14ac:dyDescent="0.25">
      <c r="A236" t="s">
        <v>225</v>
      </c>
    </row>
    <row r="237" spans="1:10" x14ac:dyDescent="0.25">
      <c r="A237" t="s">
        <v>226</v>
      </c>
    </row>
    <row r="240" spans="1:10" x14ac:dyDescent="0.25">
      <c r="A240" t="s">
        <v>227</v>
      </c>
    </row>
    <row r="241" spans="1:9" x14ac:dyDescent="0.25">
      <c r="A241" t="s">
        <v>228</v>
      </c>
    </row>
    <row r="242" spans="1:9" x14ac:dyDescent="0.25">
      <c r="A242" t="s">
        <v>229</v>
      </c>
    </row>
    <row r="243" spans="1:9" x14ac:dyDescent="0.25">
      <c r="A243" s="34"/>
      <c r="B243" t="s">
        <v>230</v>
      </c>
    </row>
    <row r="244" spans="1:9" x14ac:dyDescent="0.25">
      <c r="A244" s="128" t="s">
        <v>231</v>
      </c>
    </row>
    <row r="246" spans="1:9" ht="15.75" thickBot="1" x14ac:dyDescent="0.3"/>
    <row r="247" spans="1:9" ht="15.75" thickBot="1" x14ac:dyDescent="0.3">
      <c r="A247" t="s">
        <v>232</v>
      </c>
      <c r="G247" s="129">
        <f>B78</f>
        <v>29.168047999999999</v>
      </c>
      <c r="H247" s="38" t="s">
        <v>85</v>
      </c>
      <c r="I247" s="27"/>
    </row>
    <row r="248" spans="1:9" ht="7.5" customHeight="1" thickBot="1" x14ac:dyDescent="0.3"/>
    <row r="249" spans="1:9" ht="15.75" thickBot="1" x14ac:dyDescent="0.3">
      <c r="B249" s="130" t="s">
        <v>233</v>
      </c>
      <c r="C249" s="171">
        <f>(G247*(10^-4)*B24*(B23^2)/8)</f>
        <v>945.04475520000005</v>
      </c>
      <c r="D249" s="172"/>
      <c r="E249" t="s">
        <v>234</v>
      </c>
    </row>
    <row r="250" spans="1:9" hidden="1" x14ac:dyDescent="0.25">
      <c r="B250" s="130"/>
      <c r="C250" s="131"/>
      <c r="D250" s="131"/>
    </row>
    <row r="251" spans="1:9" hidden="1" x14ac:dyDescent="0.25">
      <c r="B251" s="130"/>
      <c r="C251" s="131"/>
      <c r="D251" s="131"/>
    </row>
    <row r="252" spans="1:9" hidden="1" x14ac:dyDescent="0.25"/>
    <row r="253" spans="1:9" x14ac:dyDescent="0.25">
      <c r="A253" t="s">
        <v>235</v>
      </c>
      <c r="G253" s="27"/>
    </row>
    <row r="254" spans="1:9" ht="9.75" customHeight="1" thickBot="1" x14ac:dyDescent="0.3"/>
    <row r="255" spans="1:9" ht="15.75" thickBot="1" x14ac:dyDescent="0.3">
      <c r="A255" s="120"/>
      <c r="B255" s="132">
        <f>C249/(1250*0.6)</f>
        <v>1.2600596736</v>
      </c>
      <c r="C255" s="120" t="s">
        <v>236</v>
      </c>
      <c r="E255" s="133"/>
    </row>
    <row r="256" spans="1:9" hidden="1" x14ac:dyDescent="0.25"/>
    <row r="257" spans="1:15" x14ac:dyDescent="0.25">
      <c r="B257" t="str">
        <f>IF(I257=O166,U166,IF(I257=O167,U167,IF(I257=O168,U168,IF(I257=O169,U169,IF(I257=O170,U170,IF(I257=O171,U171,IF(I257=O172,U172,IF(I257=O173,U173,IF(I257=O174,U174,"")))))))))</f>
        <v>3,94 см³</v>
      </c>
      <c r="C257" t="s">
        <v>237</v>
      </c>
      <c r="I257" s="170" t="str">
        <f>I229</f>
        <v>F50 21026-1</v>
      </c>
      <c r="J257" s="170"/>
    </row>
    <row r="259" spans="1:15" x14ac:dyDescent="0.25">
      <c r="B259" s="134">
        <f>B255</f>
        <v>1.2600596736</v>
      </c>
      <c r="C259" t="s">
        <v>238</v>
      </c>
      <c r="E259" t="str">
        <f>B257</f>
        <v>3,94 см³</v>
      </c>
      <c r="G259" s="124" t="s">
        <v>239</v>
      </c>
    </row>
    <row r="260" spans="1:15" ht="14.25" customHeight="1" x14ac:dyDescent="0.25"/>
    <row r="261" spans="1:15" hidden="1" x14ac:dyDescent="0.25"/>
    <row r="262" spans="1:15" ht="15" customHeight="1" x14ac:dyDescent="0.3">
      <c r="A262" s="135" t="s">
        <v>240</v>
      </c>
    </row>
    <row r="263" spans="1:15" x14ac:dyDescent="0.25">
      <c r="B263" s="26" t="s">
        <v>241</v>
      </c>
      <c r="C263" s="173" t="str">
        <f>I257</f>
        <v>F50 21026-1</v>
      </c>
      <c r="D263" s="173"/>
      <c r="E263" t="s">
        <v>242</v>
      </c>
    </row>
    <row r="264" spans="1:15" x14ac:dyDescent="0.25">
      <c r="A264" t="s">
        <v>243</v>
      </c>
    </row>
    <row r="265" spans="1:15" x14ac:dyDescent="0.25">
      <c r="A265" t="s">
        <v>244</v>
      </c>
    </row>
    <row r="267" spans="1:15" x14ac:dyDescent="0.25">
      <c r="O267" s="27"/>
    </row>
  </sheetData>
  <sheetProtection password="CC0B" sheet="1" objects="1" scenarios="1" formatCells="0" formatColumns="0" formatRows="0" insertColumns="0" insertRows="0" insertHyperlinks="0" deleteColumns="0" deleteRows="0" sort="0" autoFilter="0" pivotTables="0"/>
  <mergeCells count="28">
    <mergeCell ref="I229:J229"/>
    <mergeCell ref="C249:D249"/>
    <mergeCell ref="I257:J257"/>
    <mergeCell ref="C263:D263"/>
    <mergeCell ref="A157:C157"/>
    <mergeCell ref="A158:C158"/>
    <mergeCell ref="A159:C159"/>
    <mergeCell ref="A160:C160"/>
    <mergeCell ref="I177:J177"/>
    <mergeCell ref="A201:C201"/>
    <mergeCell ref="A82:I82"/>
    <mergeCell ref="A91:D91"/>
    <mergeCell ref="A108:B108"/>
    <mergeCell ref="A116:D116"/>
    <mergeCell ref="A135:A136"/>
    <mergeCell ref="B135:H135"/>
    <mergeCell ref="D76:I76"/>
    <mergeCell ref="A5:K5"/>
    <mergeCell ref="A6:K6"/>
    <mergeCell ref="B8:J8"/>
    <mergeCell ref="B9:J9"/>
    <mergeCell ref="E11:G11"/>
    <mergeCell ref="E13:F13"/>
    <mergeCell ref="B15:J16"/>
    <mergeCell ref="B21:C21"/>
    <mergeCell ref="D21:F21"/>
    <mergeCell ref="B25:E25"/>
    <mergeCell ref="A27:H27"/>
  </mergeCells>
  <dataValidations count="8">
    <dataValidation type="list" allowBlank="1" showInputMessage="1" showErrorMessage="1" sqref="B25">
      <formula1>$Q$25:$Q$26</formula1>
    </dataValidation>
    <dataValidation type="list" allowBlank="1" showInputMessage="1" showErrorMessage="1" sqref="D22">
      <formula1>$T$11:$T$31</formula1>
    </dataValidation>
    <dataValidation type="list" allowBlank="1" showInputMessage="1" showErrorMessage="1" sqref="B21:C21">
      <formula1>$Q$23:$Q$24</formula1>
    </dataValidation>
    <dataValidation type="list" allowBlank="1" showInputMessage="1" showErrorMessage="1" sqref="B15:J16">
      <formula1>$Q$19:$Q$21</formula1>
    </dataValidation>
    <dataValidation type="list" allowBlank="1" showInputMessage="1" showErrorMessage="1" sqref="A108:B108">
      <formula1>$O$108:$O$110</formula1>
    </dataValidation>
    <dataValidation type="list" allowBlank="1" showInputMessage="1" showErrorMessage="1" sqref="E13:F13">
      <formula1>$O$19:$O$26</formula1>
    </dataValidation>
    <dataValidation type="list" allowBlank="1" showInputMessage="1" showErrorMessage="1" sqref="E11">
      <formula1>$O$10:$O$17</formula1>
    </dataValidation>
    <dataValidation type="list" allowBlank="1" showInputMessage="1" showErrorMessage="1" sqref="E12:F12">
      <formula1>$N$8:$N$14</formula1>
    </dataValidation>
  </dataValidations>
  <pageMargins left="0.25" right="0.25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0</xdr:col>
                <xdr:colOff>895350</xdr:colOff>
                <xdr:row>172</xdr:row>
                <xdr:rowOff>28575</xdr:rowOff>
              </from>
              <to>
                <xdr:col>3</xdr:col>
                <xdr:colOff>190500</xdr:colOff>
                <xdr:row>174</xdr:row>
                <xdr:rowOff>142875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 sizeWithCells="1">
              <from>
                <xdr:col>0</xdr:col>
                <xdr:colOff>723900</xdr:colOff>
                <xdr:row>44</xdr:row>
                <xdr:rowOff>9525</xdr:rowOff>
              </from>
              <to>
                <xdr:col>2</xdr:col>
                <xdr:colOff>409575</xdr:colOff>
                <xdr:row>47</xdr:row>
                <xdr:rowOff>0</xdr:rowOff>
              </to>
            </anchor>
          </objectPr>
        </oleObject>
      </mc:Choice>
      <mc:Fallback>
        <oleObject progId="Equation.3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Ригель(основная нагрузка)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 Екатерина Васильевна</dc:creator>
  <cp:lastModifiedBy>Егорова Екатерина Васильевна</cp:lastModifiedBy>
  <dcterms:created xsi:type="dcterms:W3CDTF">2020-03-16T09:14:15Z</dcterms:created>
  <dcterms:modified xsi:type="dcterms:W3CDTF">2020-03-16T09:53:40Z</dcterms:modified>
</cp:coreProperties>
</file>