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0" windowWidth="24915" windowHeight="12075"/>
  </bookViews>
  <sheets>
    <sheet name="Стойка(основная нагрузка)" sheetId="1" r:id="rId1"/>
  </sheets>
  <calcPr calcId="145621"/>
</workbook>
</file>

<file path=xl/calcChain.xml><?xml version="1.0" encoding="utf-8"?>
<calcChain xmlns="http://schemas.openxmlformats.org/spreadsheetml/2006/main">
  <c r="B246" i="1" l="1"/>
  <c r="G250" i="1" s="1"/>
  <c r="O103" i="1"/>
  <c r="B103" i="1"/>
  <c r="B72" i="1" s="1"/>
  <c r="O134" i="1"/>
  <c r="B137" i="1"/>
  <c r="E279" i="1"/>
  <c r="A279" i="1"/>
  <c r="B244" i="1"/>
  <c r="I12" i="1"/>
  <c r="D85" i="1"/>
  <c r="D106" i="1"/>
  <c r="B70" i="1"/>
  <c r="G175" i="1"/>
  <c r="E175" i="1" s="1"/>
  <c r="C200" i="1"/>
  <c r="N198" i="1" s="1"/>
  <c r="F200" i="1" s="1"/>
  <c r="P198" i="1"/>
  <c r="R198" i="1"/>
  <c r="Q198" i="1"/>
  <c r="O198" i="1"/>
  <c r="P134" i="1"/>
  <c r="N134" i="1"/>
  <c r="P103" i="1"/>
  <c r="N103" i="1"/>
  <c r="I83" i="1"/>
  <c r="H83" i="1"/>
  <c r="G83" i="1"/>
  <c r="F83" i="1"/>
  <c r="E83" i="1"/>
  <c r="D83" i="1"/>
  <c r="C83" i="1"/>
  <c r="B83" i="1"/>
  <c r="B250" i="1" l="1"/>
  <c r="I248" i="1"/>
  <c r="C248" i="1"/>
  <c r="B74" i="1"/>
  <c r="B76" i="1"/>
  <c r="B248" i="1" l="1"/>
  <c r="E250" i="1" s="1"/>
  <c r="N278" i="1"/>
  <c r="B209" i="1"/>
  <c r="B265" i="1"/>
  <c r="B270" i="1" s="1"/>
  <c r="B274" i="1" s="1"/>
  <c r="B213" i="1" l="1"/>
  <c r="C211" i="1"/>
  <c r="G213" i="1"/>
  <c r="A211" i="1"/>
  <c r="E213" i="1" l="1"/>
  <c r="I211" i="1"/>
  <c r="N277" i="1" s="1"/>
  <c r="O277" i="1" l="1"/>
  <c r="H272" i="1"/>
  <c r="B272" i="1" s="1"/>
  <c r="E274" i="1" s="1"/>
  <c r="A277" i="1"/>
</calcChain>
</file>

<file path=xl/sharedStrings.xml><?xml version="1.0" encoding="utf-8"?>
<sst xmlns="http://schemas.openxmlformats.org/spreadsheetml/2006/main" count="275" uniqueCount="245">
  <si>
    <t>- вписать данные</t>
  </si>
  <si>
    <t>- полученные значения</t>
  </si>
  <si>
    <t>- итоговые значения</t>
  </si>
  <si>
    <t>Статический расчет светопрозрачной конструции витражной системы VIDNAL F50</t>
  </si>
  <si>
    <t>(Вертикальная стойка с основной нагрузкой)</t>
  </si>
  <si>
    <t>Объект:</t>
  </si>
  <si>
    <t>Ia ветрового района</t>
  </si>
  <si>
    <t>17 кгс/м²</t>
  </si>
  <si>
    <t>Адрес:</t>
  </si>
  <si>
    <t>I ветрового района</t>
  </si>
  <si>
    <t>23 кгс/м²</t>
  </si>
  <si>
    <t>II ветрового района</t>
  </si>
  <si>
    <t>30 кгс/м²</t>
  </si>
  <si>
    <t>Нормативное значение ветрового давления  для</t>
  </si>
  <si>
    <r>
      <t>w</t>
    </r>
    <r>
      <rPr>
        <b/>
        <sz val="12"/>
        <color theme="1"/>
        <rFont val="Calibri"/>
        <family val="2"/>
        <charset val="204"/>
      </rPr>
      <t>₀ =</t>
    </r>
  </si>
  <si>
    <t>III ветрового района</t>
  </si>
  <si>
    <t>38 кгс/м²</t>
  </si>
  <si>
    <t>(по карте 2 СП 20.13330.2016)</t>
  </si>
  <si>
    <t>IV ветрового района</t>
  </si>
  <si>
    <t>48 кгс/м²</t>
  </si>
  <si>
    <t>Верхняя точка витража находится на высоте</t>
  </si>
  <si>
    <t>до 10 м</t>
  </si>
  <si>
    <t>V ветрового района</t>
  </si>
  <si>
    <t>60 кгс/м²</t>
  </si>
  <si>
    <t>VI ветрового района</t>
  </si>
  <si>
    <t>73 кгс/м²</t>
  </si>
  <si>
    <t xml:space="preserve">Тип местности - </t>
  </si>
  <si>
    <t>В - городские территории, лесные массивы и др. местности равномерно покрытые препятствиями высотой более 10м;</t>
  </si>
  <si>
    <t>VII ветрового района</t>
  </si>
  <si>
    <t>85 кгс/м²</t>
  </si>
  <si>
    <t>Для расчета примем наиболее загруженную стойку с максимальной расчетной длиной и</t>
  </si>
  <si>
    <t>до 5 м</t>
  </si>
  <si>
    <t>несимметрично нагруженные</t>
  </si>
  <si>
    <t>наибольшей шириной нагрузки</t>
  </si>
  <si>
    <t>симметрично нагруженные</t>
  </si>
  <si>
    <t>до 20 м</t>
  </si>
  <si>
    <t xml:space="preserve">Заполнение - </t>
  </si>
  <si>
    <t>стеклопакет</t>
  </si>
  <si>
    <t>до 40 м</t>
  </si>
  <si>
    <t>до 60 м</t>
  </si>
  <si>
    <t>Нагруженность стоек -</t>
  </si>
  <si>
    <t>до 80 м</t>
  </si>
  <si>
    <t>до 100 м</t>
  </si>
  <si>
    <t>до 150 м</t>
  </si>
  <si>
    <t>1. Выбор вертикального профиля (стойки)</t>
  </si>
  <si>
    <t>1.1 Выбор вертикальной стойки по условию жесткости в зависимости от</t>
  </si>
  <si>
    <t>ветровой нагрузки (предельное состояние второй группы)</t>
  </si>
  <si>
    <t>Критерий расчета - обеспечение фактического прогиба конструкции меньше допустимого.</t>
  </si>
  <si>
    <t>В качестве внешнего воздействия на контрукцию принимается нормативное значение ветровой нагрузки</t>
  </si>
  <si>
    <t>по СП 20.13330.2016.</t>
  </si>
  <si>
    <t>Схема загрузки стойки принята как для однопролетной балки с шарнирными опорами</t>
  </si>
  <si>
    <t>А - открытые побережья морей, озер и водохранилищ,  сельские местности, в том числе с постройками высотой менее 10 м, пустыни, степи, лесостепи, тундра;</t>
  </si>
  <si>
    <t>С - городские районы с плотной застройкой зданиями высотой более 25м.</t>
  </si>
  <si>
    <r>
      <t>Выбор стойки осуществляется из ограничения на минимально допустимый момент инерции</t>
    </r>
    <r>
      <rPr>
        <b/>
        <i/>
        <sz val="12"/>
        <rFont val="Calibri"/>
        <family val="2"/>
        <charset val="204"/>
        <scheme val="minor"/>
      </rPr>
      <t xml:space="preserve"> J</t>
    </r>
    <r>
      <rPr>
        <b/>
        <i/>
        <sz val="8"/>
        <rFont val="Calibri"/>
        <family val="2"/>
        <charset val="204"/>
        <scheme val="minor"/>
      </rPr>
      <t>x</t>
    </r>
  </si>
  <si>
    <r>
      <rPr>
        <sz val="11"/>
        <rFont val="Calibri"/>
        <family val="2"/>
        <charset val="204"/>
        <scheme val="minor"/>
      </rPr>
      <t xml:space="preserve">где     </t>
    </r>
    <r>
      <rPr>
        <b/>
        <i/>
        <sz val="12"/>
        <rFont val="Calibri"/>
        <family val="2"/>
        <charset val="204"/>
        <scheme val="minor"/>
      </rPr>
      <t xml:space="preserve">               </t>
    </r>
    <r>
      <rPr>
        <b/>
        <i/>
        <sz val="13"/>
        <rFont val="Calibri"/>
        <family val="2"/>
        <charset val="204"/>
        <scheme val="minor"/>
      </rPr>
      <t>t</t>
    </r>
    <r>
      <rPr>
        <b/>
        <i/>
        <sz val="8"/>
        <rFont val="Calibri"/>
        <family val="2"/>
        <charset val="204"/>
        <scheme val="minor"/>
      </rPr>
      <t>c</t>
    </r>
    <r>
      <rPr>
        <b/>
        <i/>
        <sz val="12"/>
        <rFont val="Calibri"/>
        <family val="2"/>
        <charset val="204"/>
        <scheme val="minor"/>
      </rPr>
      <t xml:space="preserve"> =</t>
    </r>
  </si>
  <si>
    <t>см</t>
  </si>
  <si>
    <t>ширина нагрузки</t>
  </si>
  <si>
    <t>L =</t>
  </si>
  <si>
    <t>расчетная длина стойки (рассстояние между точками закрепления)</t>
  </si>
  <si>
    <r>
      <rPr>
        <b/>
        <i/>
        <sz val="12"/>
        <rFont val="Calibri"/>
        <family val="2"/>
        <charset val="204"/>
        <scheme val="minor"/>
      </rPr>
      <t>f</t>
    </r>
    <r>
      <rPr>
        <b/>
        <i/>
        <sz val="8"/>
        <rFont val="Calibri"/>
        <family val="2"/>
        <charset val="204"/>
        <scheme val="minor"/>
      </rPr>
      <t xml:space="preserve">доп </t>
    </r>
    <r>
      <rPr>
        <sz val="11"/>
        <rFont val="Calibri"/>
        <family val="2"/>
        <charset val="204"/>
        <scheme val="minor"/>
      </rPr>
      <t>- допустимый прогиб стойки, определяемый по п. 11.1.2 СП 128.13330.2016</t>
    </r>
  </si>
  <si>
    <t>для одинарного остекления:</t>
  </si>
  <si>
    <r>
      <t>f</t>
    </r>
    <r>
      <rPr>
        <b/>
        <i/>
        <sz val="8"/>
        <color theme="1"/>
        <rFont val="Calibri"/>
        <family val="2"/>
        <charset val="204"/>
        <scheme val="minor"/>
      </rPr>
      <t>доп</t>
    </r>
    <r>
      <rPr>
        <b/>
        <i/>
        <sz val="12"/>
        <color theme="1"/>
        <rFont val="Calibri"/>
        <family val="2"/>
        <charset val="204"/>
        <scheme val="minor"/>
      </rPr>
      <t xml:space="preserve"> = L</t>
    </r>
    <r>
      <rPr>
        <b/>
        <i/>
        <sz val="8"/>
        <color theme="1"/>
        <rFont val="Calibri"/>
        <family val="2"/>
        <charset val="204"/>
        <scheme val="minor"/>
      </rPr>
      <t>p</t>
    </r>
    <r>
      <rPr>
        <b/>
        <i/>
        <sz val="12"/>
        <color theme="1"/>
        <rFont val="Calibri"/>
        <family val="2"/>
        <charset val="204"/>
        <scheme val="minor"/>
      </rPr>
      <t>/200</t>
    </r>
  </si>
  <si>
    <t>стекло</t>
  </si>
  <si>
    <t>для остекления стеклопакетами:</t>
  </si>
  <si>
    <r>
      <t>f</t>
    </r>
    <r>
      <rPr>
        <b/>
        <i/>
        <sz val="8"/>
        <color theme="1"/>
        <rFont val="Calibri"/>
        <family val="2"/>
        <charset val="204"/>
        <scheme val="minor"/>
      </rPr>
      <t>доп</t>
    </r>
    <r>
      <rPr>
        <b/>
        <i/>
        <sz val="12"/>
        <color theme="1"/>
        <rFont val="Calibri"/>
        <family val="2"/>
        <charset val="204"/>
        <scheme val="minor"/>
      </rPr>
      <t xml:space="preserve"> = L</t>
    </r>
    <r>
      <rPr>
        <b/>
        <i/>
        <sz val="8"/>
        <color theme="1"/>
        <rFont val="Calibri"/>
        <family val="2"/>
        <charset val="204"/>
        <scheme val="minor"/>
      </rPr>
      <t>p</t>
    </r>
    <r>
      <rPr>
        <b/>
        <i/>
        <sz val="12"/>
        <color theme="1"/>
        <rFont val="Calibri"/>
        <family val="2"/>
        <charset val="204"/>
        <scheme val="minor"/>
      </rPr>
      <t>/300</t>
    </r>
  </si>
  <si>
    <r>
      <t>f</t>
    </r>
    <r>
      <rPr>
        <b/>
        <i/>
        <sz val="8"/>
        <color theme="1"/>
        <rFont val="Calibri"/>
        <family val="2"/>
        <charset val="204"/>
        <scheme val="minor"/>
      </rPr>
      <t>доп</t>
    </r>
    <r>
      <rPr>
        <b/>
        <i/>
        <sz val="12"/>
        <color theme="1"/>
        <rFont val="Calibri"/>
        <family val="2"/>
        <charset val="204"/>
        <scheme val="minor"/>
      </rPr>
      <t xml:space="preserve"> </t>
    </r>
    <r>
      <rPr>
        <b/>
        <i/>
        <sz val="12"/>
        <color theme="1"/>
        <rFont val="Calibri"/>
        <family val="2"/>
        <charset val="204"/>
        <scheme val="minor"/>
      </rPr>
      <t xml:space="preserve"> =</t>
    </r>
  </si>
  <si>
    <r>
      <t>w</t>
    </r>
    <r>
      <rPr>
        <b/>
        <i/>
        <vertAlign val="subscript"/>
        <sz val="11"/>
        <rFont val="Arial Cyr"/>
        <charset val="204"/>
      </rPr>
      <t xml:space="preserve">m </t>
    </r>
    <r>
      <rPr>
        <b/>
        <i/>
        <sz val="11"/>
        <rFont val="Arial Cyr"/>
        <charset val="204"/>
      </rPr>
      <t>= w</t>
    </r>
    <r>
      <rPr>
        <b/>
        <i/>
        <vertAlign val="subscript"/>
        <sz val="11"/>
        <rFont val="Arial Cyr"/>
        <charset val="204"/>
      </rPr>
      <t>0</t>
    </r>
    <r>
      <rPr>
        <b/>
        <i/>
        <sz val="11"/>
        <rFont val="Arial Cyr"/>
        <charset val="204"/>
      </rPr>
      <t>k(z</t>
    </r>
    <r>
      <rPr>
        <b/>
        <i/>
        <vertAlign val="subscript"/>
        <sz val="11"/>
        <rFont val="Arial Cyr"/>
        <charset val="204"/>
      </rPr>
      <t>e</t>
    </r>
    <r>
      <rPr>
        <b/>
        <i/>
        <sz val="11"/>
        <rFont val="Arial Cyr"/>
        <charset val="204"/>
      </rPr>
      <t>)с =</t>
    </r>
  </si>
  <si>
    <r>
      <t>кгс/м</t>
    </r>
    <r>
      <rPr>
        <b/>
        <i/>
        <sz val="10"/>
        <rFont val="Calibri"/>
        <family val="2"/>
        <charset val="204"/>
      </rPr>
      <t>²</t>
    </r>
  </si>
  <si>
    <t xml:space="preserve"> - нормативное значение средней составляющей ветровой нагрузки</t>
  </si>
  <si>
    <r>
      <t>w</t>
    </r>
    <r>
      <rPr>
        <b/>
        <i/>
        <vertAlign val="subscript"/>
        <sz val="11"/>
        <rFont val="Arial Cyr"/>
        <charset val="204"/>
      </rPr>
      <t>p</t>
    </r>
    <r>
      <rPr>
        <b/>
        <i/>
        <sz val="11"/>
        <rFont val="Arial Cyr"/>
        <charset val="204"/>
      </rPr>
      <t>=w</t>
    </r>
    <r>
      <rPr>
        <b/>
        <i/>
        <vertAlign val="subscript"/>
        <sz val="11"/>
        <rFont val="Arial Cyr"/>
        <charset val="204"/>
      </rPr>
      <t>m</t>
    </r>
    <r>
      <rPr>
        <b/>
        <i/>
        <sz val="11"/>
        <rFont val="GreekS"/>
        <charset val="204"/>
      </rPr>
      <t>z</t>
    </r>
    <r>
      <rPr>
        <b/>
        <i/>
        <sz val="11"/>
        <rFont val="Arial Cyr"/>
        <charset val="204"/>
      </rPr>
      <t>(z</t>
    </r>
    <r>
      <rPr>
        <b/>
        <i/>
        <vertAlign val="subscript"/>
        <sz val="11"/>
        <rFont val="Arial Cyr"/>
        <charset val="204"/>
      </rPr>
      <t>e</t>
    </r>
    <r>
      <rPr>
        <b/>
        <i/>
        <sz val="11"/>
        <rFont val="Arial Cyr"/>
        <charset val="204"/>
      </rPr>
      <t>)</t>
    </r>
    <r>
      <rPr>
        <b/>
        <i/>
        <sz val="11"/>
        <rFont val="GreekS"/>
        <charset val="204"/>
      </rPr>
      <t>n</t>
    </r>
    <r>
      <rPr>
        <b/>
        <i/>
        <sz val="11"/>
        <rFont val="Arial Cyr"/>
        <charset val="204"/>
      </rPr>
      <t xml:space="preserve"> =</t>
    </r>
  </si>
  <si>
    <r>
      <t xml:space="preserve"> - нормативное значение пульсационной составляющей ветровой нагрузки на высоте z</t>
    </r>
    <r>
      <rPr>
        <vertAlign val="subscript"/>
        <sz val="10"/>
        <rFont val="Arial Cyr"/>
        <charset val="204"/>
      </rPr>
      <t>e</t>
    </r>
  </si>
  <si>
    <r>
      <t>w = 1,4*(w</t>
    </r>
    <r>
      <rPr>
        <b/>
        <i/>
        <vertAlign val="subscript"/>
        <sz val="11"/>
        <rFont val="Arial Cyr"/>
        <charset val="204"/>
      </rPr>
      <t>m</t>
    </r>
    <r>
      <rPr>
        <b/>
        <i/>
        <sz val="11"/>
        <rFont val="Arial Cyr"/>
        <charset val="204"/>
      </rPr>
      <t>+w</t>
    </r>
    <r>
      <rPr>
        <b/>
        <i/>
        <vertAlign val="subscript"/>
        <sz val="11"/>
        <rFont val="Arial Cyr"/>
        <charset val="204"/>
      </rPr>
      <t>p</t>
    </r>
    <r>
      <rPr>
        <b/>
        <i/>
        <sz val="11"/>
        <rFont val="Arial Cyr"/>
        <charset val="204"/>
      </rPr>
      <t>) =</t>
    </r>
  </si>
  <si>
    <t xml:space="preserve"> - нормативное значение расчетной ветровой нагрузки</t>
  </si>
  <si>
    <r>
      <rPr>
        <b/>
        <i/>
        <sz val="12"/>
        <color theme="1"/>
        <rFont val="Calibri"/>
        <family val="2"/>
        <charset val="204"/>
        <scheme val="minor"/>
      </rPr>
      <t>w</t>
    </r>
    <r>
      <rPr>
        <b/>
        <i/>
        <sz val="8"/>
        <color theme="1"/>
        <rFont val="Calibri"/>
        <family val="2"/>
        <charset val="204"/>
        <scheme val="minor"/>
      </rPr>
      <t xml:space="preserve">0 </t>
    </r>
    <r>
      <rPr>
        <b/>
        <i/>
        <sz val="11"/>
        <color theme="1"/>
        <rFont val="Calibri"/>
        <family val="2"/>
        <charset val="204"/>
        <scheme val="minor"/>
      </rPr>
      <t xml:space="preserve">- </t>
    </r>
    <r>
      <rPr>
        <sz val="11"/>
        <color theme="1"/>
        <rFont val="Calibri"/>
        <family val="2"/>
        <charset val="204"/>
        <scheme val="minor"/>
      </rPr>
      <t>нормативное значение ветрового давления, принимается по табл. 11.1 СП20.13330.2016</t>
    </r>
  </si>
  <si>
    <t>Ветровой район</t>
  </si>
  <si>
    <t>Ветровой район (принимается по карте 2 приложения Е)</t>
  </si>
  <si>
    <t>Iа</t>
  </si>
  <si>
    <t>I</t>
  </si>
  <si>
    <t>II</t>
  </si>
  <si>
    <t>III</t>
  </si>
  <si>
    <t>IV</t>
  </si>
  <si>
    <t>V</t>
  </si>
  <si>
    <t>VI</t>
  </si>
  <si>
    <t>VII</t>
  </si>
  <si>
    <r>
      <rPr>
        <i/>
        <sz val="11"/>
        <color theme="1"/>
        <rFont val="Calibri"/>
        <family val="2"/>
        <charset val="204"/>
      </rPr>
      <t>wₒ</t>
    </r>
    <r>
      <rPr>
        <sz val="11"/>
        <color theme="1"/>
        <rFont val="Calibri"/>
        <family val="2"/>
        <charset val="204"/>
      </rPr>
      <t>, кПа</t>
    </r>
  </si>
  <si>
    <r>
      <rPr>
        <i/>
        <sz val="11"/>
        <color theme="1"/>
        <rFont val="Calibri"/>
        <family val="2"/>
        <charset val="204"/>
      </rPr>
      <t>wₒ</t>
    </r>
    <r>
      <rPr>
        <sz val="11"/>
        <color theme="1"/>
        <rFont val="Calibri"/>
        <family val="2"/>
        <charset val="204"/>
      </rPr>
      <t>, ксг/м²</t>
    </r>
  </si>
  <si>
    <t>=</t>
  </si>
  <si>
    <r>
      <t>кгс/м</t>
    </r>
    <r>
      <rPr>
        <b/>
        <i/>
        <sz val="11"/>
        <color theme="1"/>
        <rFont val="Calibri"/>
        <family val="2"/>
        <charset val="204"/>
      </rPr>
      <t>²</t>
    </r>
  </si>
  <si>
    <r>
      <t>k(z</t>
    </r>
    <r>
      <rPr>
        <b/>
        <i/>
        <sz val="8"/>
        <color theme="1"/>
        <rFont val="Calibri"/>
        <family val="2"/>
        <charset val="204"/>
        <scheme val="minor"/>
      </rPr>
      <t>e</t>
    </r>
    <r>
      <rPr>
        <b/>
        <i/>
        <sz val="12"/>
        <color theme="1"/>
        <rFont val="Calibri"/>
        <family val="2"/>
        <charset val="204"/>
        <scheme val="minor"/>
      </rPr>
      <t xml:space="preserve">) </t>
    </r>
    <r>
      <rPr>
        <sz val="12"/>
        <color theme="1"/>
        <rFont val="Calibri"/>
        <family val="2"/>
        <charset val="204"/>
        <scheme val="minor"/>
      </rPr>
      <t xml:space="preserve">- коэффициент, учитывающий изменение ветрового давления для высоты </t>
    </r>
    <r>
      <rPr>
        <b/>
        <i/>
        <sz val="12"/>
        <color theme="1"/>
        <rFont val="Calibri"/>
        <family val="2"/>
        <charset val="204"/>
        <scheme val="minor"/>
      </rPr>
      <t>z</t>
    </r>
    <r>
      <rPr>
        <b/>
        <i/>
        <sz val="8"/>
        <color theme="1"/>
        <rFont val="Calibri"/>
        <family val="2"/>
        <charset val="204"/>
        <scheme val="minor"/>
      </rPr>
      <t>e,</t>
    </r>
  </si>
  <si>
    <t>принимается по табл. 11.2 СП20.13330.2016</t>
  </si>
  <si>
    <r>
      <t xml:space="preserve">Коэффициент </t>
    </r>
    <r>
      <rPr>
        <b/>
        <i/>
        <sz val="14"/>
        <color theme="1"/>
        <rFont val="Calibri"/>
        <family val="2"/>
        <charset val="204"/>
      </rPr>
      <t xml:space="preserve">k </t>
    </r>
    <r>
      <rPr>
        <b/>
        <sz val="14"/>
        <color theme="1"/>
        <rFont val="Calibri"/>
        <family val="2"/>
        <charset val="204"/>
      </rPr>
      <t>для типов местности</t>
    </r>
  </si>
  <si>
    <r>
      <t xml:space="preserve">Выстота верхней отметки витража </t>
    </r>
    <r>
      <rPr>
        <sz val="11"/>
        <color theme="1"/>
        <rFont val="Calibri"/>
        <family val="2"/>
        <charset val="204"/>
      </rPr>
      <t>zₑ, м</t>
    </r>
  </si>
  <si>
    <t>А</t>
  </si>
  <si>
    <t>В</t>
  </si>
  <si>
    <t>С</t>
  </si>
  <si>
    <t>≤5</t>
  </si>
  <si>
    <t>Тип местности:</t>
  </si>
  <si>
    <t>А - открытые побережья морей, озер и водохранилищ,</t>
  </si>
  <si>
    <t xml:space="preserve"> сельские местности, в том числе с постройками высотой </t>
  </si>
  <si>
    <t>менее 10 м, пустыни, степи, лесостепи, тундра;</t>
  </si>
  <si>
    <t>В - городские территории, лесные массивы и др. местности</t>
  </si>
  <si>
    <t xml:space="preserve"> равномерно покрытые препятствиями высотой более 10м;</t>
  </si>
  <si>
    <t xml:space="preserve">С - городские районы с плотной застройкой зданиями высотой </t>
  </si>
  <si>
    <t>более 25м.</t>
  </si>
  <si>
    <r>
      <t>k(z</t>
    </r>
    <r>
      <rPr>
        <b/>
        <i/>
        <vertAlign val="subscript"/>
        <sz val="12"/>
        <rFont val="Arial Cyr"/>
        <charset val="204"/>
      </rPr>
      <t>e</t>
    </r>
    <r>
      <rPr>
        <b/>
        <i/>
        <sz val="12"/>
        <rFont val="Arial Cyr"/>
        <charset val="204"/>
      </rPr>
      <t>)=</t>
    </r>
  </si>
  <si>
    <r>
      <rPr>
        <b/>
        <i/>
        <sz val="14"/>
        <color theme="1"/>
        <rFont val="Calibri"/>
        <family val="2"/>
        <charset val="204"/>
        <scheme val="minor"/>
      </rPr>
      <t xml:space="preserve">с </t>
    </r>
    <r>
      <rPr>
        <i/>
        <sz val="14"/>
        <color theme="1"/>
        <rFont val="Calibri"/>
        <family val="2"/>
        <charset val="204"/>
        <scheme val="minor"/>
      </rPr>
      <t xml:space="preserve"> </t>
    </r>
    <r>
      <rPr>
        <i/>
        <sz val="11"/>
        <color theme="1"/>
        <rFont val="Calibri"/>
        <family val="2"/>
        <charset val="204"/>
        <scheme val="minor"/>
      </rPr>
      <t>-</t>
    </r>
    <r>
      <rPr>
        <sz val="11"/>
        <color theme="1"/>
        <rFont val="Calibri"/>
        <family val="2"/>
        <charset val="204"/>
        <scheme val="minor"/>
      </rPr>
      <t xml:space="preserve"> аэродинамический коэффициент, принимается по Приложению В.1.2 табл. В.2 СП20.13330.2016.</t>
    </r>
  </si>
  <si>
    <t>Для наветренной стороны</t>
  </si>
  <si>
    <r>
      <rPr>
        <b/>
        <i/>
        <sz val="14"/>
        <color theme="1"/>
        <rFont val="Calibri"/>
        <family val="2"/>
        <charset val="204"/>
        <scheme val="minor"/>
      </rPr>
      <t>c</t>
    </r>
    <r>
      <rPr>
        <b/>
        <i/>
        <sz val="12"/>
        <color theme="1"/>
        <rFont val="Calibri"/>
        <family val="2"/>
        <charset val="204"/>
        <scheme val="minor"/>
      </rPr>
      <t xml:space="preserve"> =</t>
    </r>
  </si>
  <si>
    <t>Для угловых участков стен</t>
  </si>
  <si>
    <r>
      <rPr>
        <b/>
        <i/>
        <sz val="12"/>
        <color theme="1"/>
        <rFont val="Calibri"/>
        <family val="2"/>
        <charset val="204"/>
        <scheme val="minor"/>
      </rPr>
      <t>k</t>
    </r>
    <r>
      <rPr>
        <b/>
        <i/>
        <sz val="8"/>
        <color theme="1"/>
        <rFont val="Calibri"/>
        <family val="2"/>
        <charset val="204"/>
        <scheme val="minor"/>
      </rPr>
      <t>n</t>
    </r>
    <r>
      <rPr>
        <b/>
        <i/>
        <sz val="11"/>
        <color theme="1"/>
        <rFont val="Calibri"/>
        <family val="2"/>
        <charset val="204"/>
        <scheme val="minor"/>
      </rPr>
      <t xml:space="preserve"> = 1,4</t>
    </r>
    <r>
      <rPr>
        <b/>
        <i/>
        <sz val="8"/>
        <color theme="1"/>
        <rFont val="Calibri"/>
        <family val="2"/>
        <charset val="204"/>
        <scheme val="minor"/>
      </rPr>
      <t xml:space="preserve"> </t>
    </r>
    <r>
      <rPr>
        <sz val="11"/>
        <color theme="1"/>
        <rFont val="Calibri"/>
        <family val="2"/>
        <charset val="204"/>
        <scheme val="minor"/>
      </rPr>
      <t>- коэффициент надежности по ветровой нагрузке, приниаемый по п.11 (г) СП 20.13330.2016</t>
    </r>
  </si>
  <si>
    <t>Для подветренной стороны</t>
  </si>
  <si>
    <r>
      <rPr>
        <b/>
        <i/>
        <sz val="12"/>
        <color theme="1"/>
        <rFont val="Calibri"/>
        <family val="2"/>
        <charset val="204"/>
      </rPr>
      <t>ξ(z</t>
    </r>
    <r>
      <rPr>
        <b/>
        <i/>
        <sz val="8"/>
        <color theme="1"/>
        <rFont val="Calibri"/>
        <family val="2"/>
        <charset val="204"/>
      </rPr>
      <t>e</t>
    </r>
    <r>
      <rPr>
        <b/>
        <i/>
        <sz val="12"/>
        <color theme="1"/>
        <rFont val="Calibri"/>
        <family val="2"/>
        <charset val="204"/>
      </rPr>
      <t xml:space="preserve">) </t>
    </r>
    <r>
      <rPr>
        <sz val="11"/>
        <color theme="1"/>
        <rFont val="Calibri"/>
        <family val="2"/>
        <charset val="204"/>
      </rPr>
      <t>- коэффициент пульсации давления ветра, принимаемый по табл.11.4 СП20.13330.2016</t>
    </r>
  </si>
  <si>
    <r>
      <rPr>
        <b/>
        <i/>
        <sz val="14"/>
        <color theme="1"/>
        <rFont val="Calibri"/>
        <family val="2"/>
        <charset val="204"/>
      </rPr>
      <t>ξ(z</t>
    </r>
    <r>
      <rPr>
        <b/>
        <i/>
        <sz val="8"/>
        <color theme="1"/>
        <rFont val="Calibri"/>
        <family val="2"/>
        <charset val="204"/>
      </rPr>
      <t>e</t>
    </r>
    <r>
      <rPr>
        <b/>
        <i/>
        <sz val="14"/>
        <color theme="1"/>
        <rFont val="Calibri"/>
        <family val="2"/>
        <charset val="204"/>
      </rPr>
      <t xml:space="preserve">)- </t>
    </r>
    <r>
      <rPr>
        <b/>
        <sz val="14"/>
        <color theme="1"/>
        <rFont val="Calibri"/>
        <family val="2"/>
        <charset val="204"/>
      </rPr>
      <t>коэффициент пульсации давления ветра для типов местности</t>
    </r>
  </si>
  <si>
    <r>
      <rPr>
        <b/>
        <i/>
        <sz val="12"/>
        <color theme="1"/>
        <rFont val="Calibri"/>
        <family val="2"/>
        <charset val="204"/>
      </rPr>
      <t>ξ(z</t>
    </r>
    <r>
      <rPr>
        <b/>
        <i/>
        <sz val="8"/>
        <color theme="1"/>
        <rFont val="Calibri"/>
        <family val="2"/>
        <charset val="204"/>
      </rPr>
      <t>e</t>
    </r>
    <r>
      <rPr>
        <b/>
        <i/>
        <sz val="12"/>
        <color theme="1"/>
        <rFont val="Calibri"/>
        <family val="2"/>
        <charset val="204"/>
      </rPr>
      <t>) =</t>
    </r>
  </si>
  <si>
    <t>i</t>
  </si>
  <si>
    <t>w</t>
  </si>
  <si>
    <t>определяется по табл. 11.6 СП20.13330.2016</t>
  </si>
  <si>
    <r>
      <t>ρ</t>
    </r>
    <r>
      <rPr>
        <sz val="12"/>
        <color theme="1"/>
        <rFont val="Calibri"/>
        <family val="2"/>
        <charset val="204"/>
      </rPr>
      <t>, м</t>
    </r>
  </si>
  <si>
    <r>
      <rPr>
        <sz val="11"/>
        <color theme="1"/>
        <rFont val="Calibri"/>
        <family val="2"/>
        <charset val="204"/>
      </rPr>
      <t>Коэффициент ν</t>
    </r>
    <r>
      <rPr>
        <i/>
        <sz val="11"/>
        <color theme="1"/>
        <rFont val="Calibri"/>
        <family val="2"/>
        <charset val="204"/>
      </rPr>
      <t xml:space="preserve"> </t>
    </r>
    <r>
      <rPr>
        <sz val="11"/>
        <color theme="1"/>
        <rFont val="Calibri"/>
        <family val="2"/>
        <charset val="204"/>
      </rPr>
      <t>при</t>
    </r>
    <r>
      <rPr>
        <i/>
        <sz val="11"/>
        <color theme="1"/>
        <rFont val="Calibri"/>
        <family val="2"/>
        <charset val="204"/>
      </rPr>
      <t xml:space="preserve"> χ</t>
    </r>
    <r>
      <rPr>
        <sz val="11"/>
        <color theme="1"/>
        <rFont val="Calibri"/>
        <family val="2"/>
        <charset val="204"/>
      </rPr>
      <t>, м, равном</t>
    </r>
  </si>
  <si>
    <t>F50 14050-1</t>
  </si>
  <si>
    <t>27,02 см⁴</t>
  </si>
  <si>
    <t>2,08 см</t>
  </si>
  <si>
    <r>
      <t>7,41 см</t>
    </r>
    <r>
      <rPr>
        <sz val="11"/>
        <color theme="1"/>
        <rFont val="Calibri"/>
        <family val="2"/>
        <charset val="204"/>
      </rPr>
      <t>³</t>
    </r>
  </si>
  <si>
    <t>F50 14065-1</t>
  </si>
  <si>
    <t>50,3 см⁴</t>
  </si>
  <si>
    <t>2,69 см</t>
  </si>
  <si>
    <t>11,51 см³</t>
  </si>
  <si>
    <t>F50 14080-1</t>
  </si>
  <si>
    <t>75,45 см⁴</t>
  </si>
  <si>
    <t>3,21 см</t>
  </si>
  <si>
    <t>15,42 см³</t>
  </si>
  <si>
    <t>F50 14095-1</t>
  </si>
  <si>
    <t>118,3 см⁴</t>
  </si>
  <si>
    <t>3,83 см</t>
  </si>
  <si>
    <t>20,72 см³</t>
  </si>
  <si>
    <t>F50 14110-1</t>
  </si>
  <si>
    <t>169,1 см⁴</t>
  </si>
  <si>
    <t>4,39 см</t>
  </si>
  <si>
    <t>26,18 см³</t>
  </si>
  <si>
    <t>F50 14125-1</t>
  </si>
  <si>
    <t>226 см⁴</t>
  </si>
  <si>
    <t>4,94 см</t>
  </si>
  <si>
    <t>31,71 см³</t>
  </si>
  <si>
    <t>F50 14140-1</t>
  </si>
  <si>
    <t>314 см⁴</t>
  </si>
  <si>
    <t>5,38 см</t>
  </si>
  <si>
    <t>39 см³</t>
  </si>
  <si>
    <t>F50 14155-1</t>
  </si>
  <si>
    <t>399,5 см⁴</t>
  </si>
  <si>
    <t>5,89 см</t>
  </si>
  <si>
    <t>45,56 см³</t>
  </si>
  <si>
    <t>F50 14170-1</t>
  </si>
  <si>
    <t>501,45 см⁴</t>
  </si>
  <si>
    <t>6,41 см</t>
  </si>
  <si>
    <t>52,65 см³</t>
  </si>
  <si>
    <t>F50 14200</t>
  </si>
  <si>
    <t>818,71 см⁴</t>
  </si>
  <si>
    <t>7,5 см</t>
  </si>
  <si>
    <t>70,28 см³</t>
  </si>
  <si>
    <r>
      <rPr>
        <b/>
        <sz val="12"/>
        <color theme="1"/>
        <rFont val="Calibri"/>
        <family val="2"/>
        <charset val="204"/>
      </rPr>
      <t>ν</t>
    </r>
    <r>
      <rPr>
        <b/>
        <i/>
        <sz val="12"/>
        <color theme="1"/>
        <rFont val="Calibri"/>
        <family val="2"/>
        <charset val="204"/>
      </rPr>
      <t xml:space="preserve"> </t>
    </r>
    <r>
      <rPr>
        <sz val="11"/>
        <color theme="1"/>
        <rFont val="Calibri"/>
        <family val="2"/>
        <charset val="204"/>
      </rPr>
      <t>=</t>
    </r>
  </si>
  <si>
    <t>F50 14239-2</t>
  </si>
  <si>
    <t>1511,15 см⁴</t>
  </si>
  <si>
    <t>8,3 см</t>
  </si>
  <si>
    <t>112,25 см³</t>
  </si>
  <si>
    <t>Основная координатная плоскость, параллельно которой расположена расчетная поверхность</t>
  </si>
  <si>
    <t>r</t>
  </si>
  <si>
    <t>c</t>
  </si>
  <si>
    <t>zoy</t>
  </si>
  <si>
    <t>b</t>
  </si>
  <si>
    <t>h</t>
  </si>
  <si>
    <t>zox</t>
  </si>
  <si>
    <r>
      <t>0,4</t>
    </r>
    <r>
      <rPr>
        <i/>
        <sz val="9"/>
        <rFont val="Times New Roman"/>
        <family val="1"/>
        <charset val="204"/>
      </rPr>
      <t>а</t>
    </r>
  </si>
  <si>
    <t>xoy</t>
  </si>
  <si>
    <t>а</t>
  </si>
  <si>
    <t>h=</t>
  </si>
  <si>
    <t>высота здания в направлении 0Z</t>
  </si>
  <si>
    <t>b=</t>
  </si>
  <si>
    <t>ширина здания в направлении 0Y</t>
  </si>
  <si>
    <t>a=</t>
  </si>
  <si>
    <t>ширна здания в направлении 0X</t>
  </si>
  <si>
    <r>
      <t>k</t>
    </r>
    <r>
      <rPr>
        <b/>
        <i/>
        <sz val="8"/>
        <color theme="1"/>
        <rFont val="Calibri"/>
        <family val="2"/>
        <charset val="204"/>
        <scheme val="minor"/>
      </rPr>
      <t xml:space="preserve">1 </t>
    </r>
    <r>
      <rPr>
        <sz val="11"/>
        <color theme="1"/>
        <rFont val="Calibri"/>
        <family val="2"/>
        <charset val="204"/>
        <scheme val="minor"/>
      </rPr>
      <t>- коэффициент, учитывающий размеры области остекления (при стеклопакете высотой более 240 см)</t>
    </r>
  </si>
  <si>
    <t>до 240 см</t>
  </si>
  <si>
    <t>до 250 см</t>
  </si>
  <si>
    <t>до 260 см</t>
  </si>
  <si>
    <t>до 270 см</t>
  </si>
  <si>
    <r>
      <t>L</t>
    </r>
    <r>
      <rPr>
        <b/>
        <i/>
        <sz val="8"/>
        <color theme="1"/>
        <rFont val="Calibri"/>
        <family val="2"/>
        <charset val="204"/>
        <scheme val="minor"/>
      </rPr>
      <t>1</t>
    </r>
    <r>
      <rPr>
        <b/>
        <i/>
        <sz val="12"/>
        <color theme="1"/>
        <rFont val="Calibri"/>
        <family val="2"/>
        <charset val="204"/>
        <scheme val="minor"/>
      </rPr>
      <t xml:space="preserve"> =</t>
    </r>
  </si>
  <si>
    <t>см   -  максимальная высота стеклопакета</t>
  </si>
  <si>
    <t>до 280 см</t>
  </si>
  <si>
    <t>до 290 см</t>
  </si>
  <si>
    <r>
      <t>k</t>
    </r>
    <r>
      <rPr>
        <b/>
        <i/>
        <sz val="8"/>
        <color theme="1"/>
        <rFont val="Calibri"/>
        <family val="2"/>
        <charset val="204"/>
        <scheme val="minor"/>
      </rPr>
      <t>1</t>
    </r>
    <r>
      <rPr>
        <b/>
        <i/>
        <sz val="12"/>
        <color theme="1"/>
        <rFont val="Calibri"/>
        <family val="2"/>
        <charset val="204"/>
        <scheme val="minor"/>
      </rPr>
      <t xml:space="preserve"> =</t>
    </r>
  </si>
  <si>
    <r>
      <t xml:space="preserve"> при </t>
    </r>
    <r>
      <rPr>
        <i/>
        <sz val="11"/>
        <color theme="1"/>
        <rFont val="Calibri"/>
        <family val="2"/>
        <charset val="204"/>
        <scheme val="minor"/>
      </rPr>
      <t>L</t>
    </r>
    <r>
      <rPr>
        <i/>
        <sz val="8"/>
        <color theme="1"/>
        <rFont val="Calibri"/>
        <family val="2"/>
        <charset val="204"/>
        <scheme val="minor"/>
      </rPr>
      <t>1</t>
    </r>
  </si>
  <si>
    <t>до 300 см</t>
  </si>
  <si>
    <t>до 325 см</t>
  </si>
  <si>
    <t>до 350 см</t>
  </si>
  <si>
    <t>до 375 см</t>
  </si>
  <si>
    <t>до 400 см</t>
  </si>
  <si>
    <r>
      <t>k</t>
    </r>
    <r>
      <rPr>
        <b/>
        <i/>
        <sz val="8"/>
        <color theme="1"/>
        <rFont val="Calibri"/>
        <family val="2"/>
        <charset val="204"/>
        <scheme val="minor"/>
      </rPr>
      <t xml:space="preserve">2 </t>
    </r>
    <r>
      <rPr>
        <sz val="11"/>
        <color theme="1"/>
        <rFont val="Calibri"/>
        <family val="2"/>
        <charset val="204"/>
        <scheme val="minor"/>
      </rPr>
      <t>- коэффициент, учитывающий прогиб по кромке стекла остекления</t>
    </r>
  </si>
  <si>
    <r>
      <t>L</t>
    </r>
    <r>
      <rPr>
        <b/>
        <i/>
        <sz val="8"/>
        <color theme="1"/>
        <rFont val="Calibri"/>
        <family val="2"/>
        <charset val="204"/>
        <scheme val="minor"/>
      </rPr>
      <t>1</t>
    </r>
    <r>
      <rPr>
        <b/>
        <i/>
        <sz val="12"/>
        <color theme="1"/>
        <rFont val="Calibri"/>
        <family val="2"/>
        <charset val="204"/>
        <scheme val="minor"/>
      </rPr>
      <t>/L =</t>
    </r>
  </si>
  <si>
    <t/>
  </si>
  <si>
    <r>
      <t>k</t>
    </r>
    <r>
      <rPr>
        <b/>
        <i/>
        <sz val="8"/>
        <color theme="1"/>
        <rFont val="Calibri"/>
        <family val="2"/>
        <charset val="204"/>
        <scheme val="minor"/>
      </rPr>
      <t>2</t>
    </r>
    <r>
      <rPr>
        <b/>
        <i/>
        <sz val="12"/>
        <color theme="1"/>
        <rFont val="Calibri"/>
        <family val="2"/>
        <charset val="204"/>
        <scheme val="minor"/>
      </rPr>
      <t xml:space="preserve"> =</t>
    </r>
  </si>
  <si>
    <r>
      <t xml:space="preserve">где </t>
    </r>
    <r>
      <rPr>
        <b/>
        <i/>
        <sz val="12"/>
        <color theme="1"/>
        <rFont val="Calibri"/>
        <family val="2"/>
        <charset val="204"/>
        <scheme val="minor"/>
      </rPr>
      <t>Е</t>
    </r>
    <r>
      <rPr>
        <sz val="11"/>
        <color theme="1"/>
        <rFont val="Calibri"/>
        <family val="2"/>
        <charset val="204"/>
        <scheme val="minor"/>
      </rPr>
      <t xml:space="preserve"> - модуль упругости алюминия, принимаемый по табл.Б1 Прил. Б СП128.13330.2016</t>
    </r>
  </si>
  <si>
    <t>в зависимости от температуры эксплуатации.</t>
  </si>
  <si>
    <r>
      <t xml:space="preserve">При температуре эксплуатации от -40 до +50 модуль упругости  </t>
    </r>
    <r>
      <rPr>
        <b/>
        <i/>
        <sz val="12"/>
        <color theme="1"/>
        <rFont val="Calibri"/>
        <family val="2"/>
        <charset val="204"/>
        <scheme val="minor"/>
      </rPr>
      <t xml:space="preserve">Е </t>
    </r>
    <r>
      <rPr>
        <sz val="11"/>
        <color theme="1"/>
        <rFont val="Calibri"/>
        <family val="2"/>
        <charset val="204"/>
        <scheme val="minor"/>
      </rPr>
      <t>= 0,7</t>
    </r>
    <r>
      <rPr>
        <sz val="11"/>
        <color theme="1"/>
        <rFont val="Calibri"/>
        <family val="2"/>
        <charset val="204"/>
      </rPr>
      <t>·10⁵</t>
    </r>
    <r>
      <rPr>
        <sz val="11"/>
        <color theme="1"/>
        <rFont val="Calibri"/>
        <family val="2"/>
        <charset val="204"/>
        <scheme val="minor"/>
      </rPr>
      <t xml:space="preserve"> Н/мм</t>
    </r>
    <r>
      <rPr>
        <sz val="11"/>
        <color theme="1"/>
        <rFont val="Calibri"/>
        <family val="2"/>
        <charset val="204"/>
      </rPr>
      <t xml:space="preserve">² = </t>
    </r>
    <r>
      <rPr>
        <sz val="11"/>
        <color theme="1"/>
        <rFont val="Calibri"/>
        <family val="2"/>
        <charset val="204"/>
        <scheme val="minor"/>
      </rPr>
      <t xml:space="preserve"> 7,1 </t>
    </r>
    <r>
      <rPr>
        <sz val="11"/>
        <color theme="1"/>
        <rFont val="Calibri"/>
        <family val="2"/>
        <charset val="204"/>
      </rPr>
      <t>· 10⁵</t>
    </r>
    <r>
      <rPr>
        <sz val="11"/>
        <color theme="1"/>
        <rFont val="Calibri"/>
        <family val="2"/>
        <charset val="204"/>
        <scheme val="minor"/>
      </rPr>
      <t xml:space="preserve"> кгс/см</t>
    </r>
    <r>
      <rPr>
        <sz val="11"/>
        <color theme="1"/>
        <rFont val="Calibri"/>
        <family val="2"/>
        <charset val="204"/>
      </rPr>
      <t>²</t>
    </r>
  </si>
  <si>
    <r>
      <t>см</t>
    </r>
    <r>
      <rPr>
        <b/>
        <i/>
        <sz val="12"/>
        <color theme="1"/>
        <rFont val="Calibri"/>
        <family val="2"/>
        <charset val="204"/>
      </rPr>
      <t>⁴</t>
    </r>
  </si>
  <si>
    <r>
      <t>см</t>
    </r>
    <r>
      <rPr>
        <sz val="11"/>
        <color theme="1"/>
        <rFont val="Calibri"/>
        <family val="2"/>
        <charset val="204"/>
      </rPr>
      <t>⁴   &lt;</t>
    </r>
  </si>
  <si>
    <t>1.2 Выбор вертикальной стойки по условию гибкости</t>
  </si>
  <si>
    <t>Критерий расчета - обеспечение  фактической гибкости стойки меньше допустимой.</t>
  </si>
  <si>
    <t>За расчетную схему принимаем жестко опертую вертикальную стойку По табл. 31 СП128.13330.2016</t>
  </si>
  <si>
    <t>Условие работоспособности по данному критерию может быть</t>
  </si>
  <si>
    <t>записано в виде:</t>
  </si>
  <si>
    <t>где                 - фактическая гибкость стойки, определяемая по формуле:</t>
  </si>
  <si>
    <t xml:space="preserve">                - предельная гибкость стойки, которая в соответствии </t>
  </si>
  <si>
    <t>с табл.33 СП128.13330.2016 равна:</t>
  </si>
  <si>
    <t>-  для несимметрично нагруженых стоек</t>
  </si>
  <si>
    <t>-  для симметрично нагруженых стоек</t>
  </si>
  <si>
    <t>Находим расчетный радиус инерции:</t>
  </si>
  <si>
    <t>где</t>
  </si>
  <si>
    <r>
      <t xml:space="preserve">                  </t>
    </r>
    <r>
      <rPr>
        <sz val="11"/>
        <rFont val="Calibri"/>
        <family val="2"/>
        <charset val="204"/>
        <scheme val="minor"/>
      </rPr>
      <t xml:space="preserve">- условная длина стойки при расчете на устойчивость, принимаемая в зависимости от </t>
    </r>
  </si>
  <si>
    <t>выбранной схемы</t>
  </si>
  <si>
    <r>
      <t>где</t>
    </r>
    <r>
      <rPr>
        <b/>
        <i/>
        <sz val="12"/>
        <rFont val="Calibri"/>
        <family val="2"/>
        <charset val="204"/>
        <scheme val="minor"/>
      </rPr>
      <t xml:space="preserve"> </t>
    </r>
    <r>
      <rPr>
        <b/>
        <i/>
        <sz val="12"/>
        <rFont val="Calibri"/>
        <family val="2"/>
        <charset val="204"/>
      </rPr>
      <t>μ = 0,725</t>
    </r>
    <r>
      <rPr>
        <sz val="11"/>
        <rFont val="Calibri"/>
        <family val="2"/>
        <charset val="204"/>
      </rPr>
      <t xml:space="preserve"> - коэффициент расчетной длины стоек, принимаемый по табл.31 СП128.133330.2016</t>
    </r>
  </si>
  <si>
    <t>см   &lt;</t>
  </si>
  <si>
    <t>1.3 Расчет на прочность (предельное сотояние первой группы)</t>
  </si>
  <si>
    <t>Расчет напрочность элементов, изгибаемых в одной из главных плоскостей, определяем по формуле</t>
  </si>
  <si>
    <t>п.7.3 СП 128.13330.2016</t>
  </si>
  <si>
    <t>σ     - нормальное напряжение, возникающее от изгибающей нагрузки;</t>
  </si>
  <si>
    <t>M    - изгибающий момент;</t>
  </si>
  <si>
    <t>-</t>
  </si>
  <si>
    <t>минимальный момент сопротивления сечения элемента;</t>
  </si>
  <si>
    <t>коэффициент условий работы (табл.6 СП128.13330.2016)</t>
  </si>
  <si>
    <r>
      <t>R = 120 Мпа = 1250 кгс/см</t>
    </r>
    <r>
      <rPr>
        <sz val="11"/>
        <color theme="1"/>
        <rFont val="Calibri"/>
        <family val="2"/>
        <charset val="204"/>
      </rPr>
      <t>²  - расчетное сопротивление для сплава алюминия</t>
    </r>
  </si>
  <si>
    <t xml:space="preserve"> АД31Т1 на растяжение, сжатие и изгиб (табл.4 СП 128.13330.2016)</t>
  </si>
  <si>
    <t>M =</t>
  </si>
  <si>
    <r>
      <t>кгс</t>
    </r>
    <r>
      <rPr>
        <sz val="11"/>
        <color theme="1"/>
        <rFont val="Calibri"/>
        <family val="2"/>
        <charset val="204"/>
      </rPr>
      <t>·см</t>
    </r>
  </si>
  <si>
    <r>
      <t>см</t>
    </r>
    <r>
      <rPr>
        <sz val="11"/>
        <color theme="1"/>
        <rFont val="Calibri"/>
        <family val="2"/>
        <charset val="204"/>
      </rPr>
      <t>³</t>
    </r>
  </si>
  <si>
    <t>фактический момент сопротивления стойки</t>
  </si>
  <si>
    <r>
      <t>см</t>
    </r>
    <r>
      <rPr>
        <sz val="11"/>
        <color theme="1"/>
        <rFont val="Calibri"/>
        <family val="2"/>
        <charset val="204"/>
      </rPr>
      <t>³   &lt;</t>
    </r>
  </si>
  <si>
    <t>Условие выполняется</t>
  </si>
  <si>
    <t>Вывод:</t>
  </si>
  <si>
    <t>стоечный профиль</t>
  </si>
  <si>
    <t>удовлетворяет условиям трех расчетных случаев:</t>
  </si>
  <si>
    <t xml:space="preserve"> условию жесткости, условию гибкости и условию прочности при условии нахождения витража в зоне</t>
  </si>
  <si>
    <t>, при отметке верха витража</t>
  </si>
  <si>
    <r>
      <rPr>
        <b/>
        <sz val="12"/>
        <color theme="1"/>
        <rFont val="Calibri"/>
        <family val="2"/>
        <charset val="204"/>
      </rPr>
      <t>ν</t>
    </r>
    <r>
      <rPr>
        <b/>
        <i/>
        <sz val="12"/>
        <color theme="1"/>
        <rFont val="Calibri"/>
        <family val="2"/>
        <charset val="204"/>
      </rPr>
      <t xml:space="preserve"> </t>
    </r>
    <r>
      <rPr>
        <sz val="11"/>
        <color theme="1"/>
        <rFont val="Calibri"/>
        <family val="2"/>
        <charset val="204"/>
      </rPr>
      <t xml:space="preserve">- коэффициент пространственной корреляции, принимаемый в зависимости от параметров </t>
    </r>
    <r>
      <rPr>
        <i/>
        <sz val="11"/>
        <color theme="1"/>
        <rFont val="Calibri"/>
        <family val="2"/>
        <charset val="204"/>
      </rPr>
      <t>ρ</t>
    </r>
    <r>
      <rPr>
        <sz val="11"/>
        <color theme="1"/>
        <rFont val="Calibri"/>
        <family val="2"/>
        <charset val="204"/>
      </rPr>
      <t xml:space="preserve"> и </t>
    </r>
    <r>
      <rPr>
        <i/>
        <sz val="11"/>
        <color theme="1"/>
        <rFont val="Calibri"/>
        <family val="2"/>
        <charset val="204"/>
      </rPr>
      <t>χ</t>
    </r>
    <r>
      <rPr>
        <sz val="11"/>
        <color theme="1"/>
        <rFont val="Calibri"/>
        <family val="2"/>
        <charset val="204"/>
      </rPr>
      <t>,</t>
    </r>
  </si>
  <si>
    <t>г. Москва</t>
  </si>
  <si>
    <t>Административное здание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</si>
</sst>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5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u/>
      <sz val="15"/>
      <color theme="1"/>
      <name val="Calibri"/>
      <family val="2"/>
      <charset val="204"/>
      <scheme val="minor"/>
    </font>
    <font>
      <i/>
      <sz val="13"/>
      <color theme="1"/>
      <name val="Calibri"/>
      <family val="2"/>
      <charset val="204"/>
      <scheme val="minor"/>
    </font>
    <font>
      <b/>
      <u/>
      <sz val="14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</font>
    <font>
      <b/>
      <i/>
      <sz val="14"/>
      <color theme="5" tint="-0.499984740745262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i/>
      <sz val="1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i/>
      <sz val="8"/>
      <name val="Calibri"/>
      <family val="2"/>
      <charset val="204"/>
      <scheme val="minor"/>
    </font>
    <font>
      <b/>
      <i/>
      <sz val="13"/>
      <name val="Calibri"/>
      <family val="2"/>
      <charset val="204"/>
      <scheme val="minor"/>
    </font>
    <font>
      <b/>
      <i/>
      <sz val="8"/>
      <color theme="1"/>
      <name val="Calibri"/>
      <family val="2"/>
      <charset val="204"/>
      <scheme val="minor"/>
    </font>
    <font>
      <sz val="10"/>
      <name val="Arial Cyr"/>
      <charset val="204"/>
    </font>
    <font>
      <b/>
      <i/>
      <sz val="11"/>
      <name val="Arial Cyr"/>
      <charset val="204"/>
    </font>
    <font>
      <b/>
      <i/>
      <vertAlign val="subscript"/>
      <sz val="11"/>
      <name val="Arial Cyr"/>
      <charset val="204"/>
    </font>
    <font>
      <b/>
      <i/>
      <sz val="10"/>
      <name val="Arial Cyr"/>
      <charset val="204"/>
    </font>
    <font>
      <b/>
      <i/>
      <sz val="10"/>
      <name val="Calibri"/>
      <family val="2"/>
      <charset val="204"/>
    </font>
    <font>
      <b/>
      <i/>
      <sz val="11"/>
      <name val="GreekS"/>
      <charset val="204"/>
    </font>
    <font>
      <vertAlign val="subscript"/>
      <sz val="10"/>
      <name val="Arial Cyr"/>
      <charset val="204"/>
    </font>
    <font>
      <b/>
      <i/>
      <sz val="12"/>
      <name val="Arial Cyr"/>
      <charset val="204"/>
    </font>
    <font>
      <b/>
      <i/>
      <sz val="11"/>
      <color theme="1"/>
      <name val="Calibri"/>
      <family val="2"/>
      <charset val="204"/>
      <scheme val="minor"/>
    </font>
    <font>
      <sz val="11"/>
      <color rgb="FF7030A0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i/>
      <sz val="11"/>
      <color theme="1"/>
      <name val="Calibri"/>
      <family val="2"/>
      <charset val="204"/>
    </font>
    <font>
      <b/>
      <i/>
      <sz val="11"/>
      <color theme="1"/>
      <name val="Calibri"/>
      <family val="2"/>
      <charset val="204"/>
    </font>
    <font>
      <b/>
      <i/>
      <sz val="14"/>
      <color theme="1"/>
      <name val="Calibri"/>
      <family val="2"/>
      <charset val="204"/>
    </font>
    <font>
      <b/>
      <sz val="14"/>
      <color theme="1"/>
      <name val="Calibri"/>
      <family val="2"/>
      <charset val="204"/>
    </font>
    <font>
      <b/>
      <i/>
      <vertAlign val="subscript"/>
      <sz val="12"/>
      <name val="Arial Cyr"/>
      <charset val="204"/>
    </font>
    <font>
      <i/>
      <sz val="11"/>
      <color theme="1"/>
      <name val="Calibri"/>
      <family val="2"/>
      <charset val="204"/>
      <scheme val="minor"/>
    </font>
    <font>
      <b/>
      <i/>
      <sz val="14"/>
      <color theme="1"/>
      <name val="Calibri"/>
      <family val="2"/>
      <charset val="204"/>
      <scheme val="minor"/>
    </font>
    <font>
      <i/>
      <sz val="14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</font>
    <font>
      <b/>
      <i/>
      <sz val="8"/>
      <color theme="1"/>
      <name val="Calibri"/>
      <family val="2"/>
      <charset val="204"/>
    </font>
    <font>
      <sz val="12"/>
      <color theme="1"/>
      <name val="Calibri"/>
      <family val="2"/>
      <charset val="204"/>
    </font>
    <font>
      <i/>
      <sz val="12"/>
      <color theme="1"/>
      <name val="Calibri"/>
      <family val="2"/>
      <charset val="204"/>
    </font>
    <font>
      <sz val="9"/>
      <name val="Times New Roman"/>
      <family val="1"/>
      <charset val="204"/>
    </font>
    <font>
      <i/>
      <sz val="9"/>
      <name val="Symbol"/>
      <family val="1"/>
      <charset val="2"/>
    </font>
    <font>
      <i/>
      <sz val="9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i/>
      <sz val="8"/>
      <color theme="1"/>
      <name val="Calibri"/>
      <family val="2"/>
      <charset val="204"/>
      <scheme val="minor"/>
    </font>
    <font>
      <i/>
      <sz val="12"/>
      <name val="Calibri"/>
      <family val="2"/>
      <charset val="204"/>
      <scheme val="minor"/>
    </font>
    <font>
      <b/>
      <i/>
      <sz val="11"/>
      <name val="Calibri"/>
      <family val="2"/>
      <charset val="204"/>
      <scheme val="minor"/>
    </font>
    <font>
      <b/>
      <i/>
      <sz val="12"/>
      <name val="Calibri"/>
      <family val="2"/>
      <charset val="204"/>
    </font>
    <font>
      <sz val="11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2" tint="-9.9978637043366805E-2"/>
        <bgColor indexed="64"/>
      </patternFill>
    </fill>
  </fills>
  <borders count="44">
    <border>
      <left/>
      <right/>
      <top/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00B0F0"/>
      </left>
      <right style="medium">
        <color rgb="FF00B0F0"/>
      </right>
      <top/>
      <bottom style="medium">
        <color rgb="FF00B0F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medium">
        <color rgb="FF00B0F0"/>
      </left>
      <right style="medium">
        <color rgb="FF00B0F0"/>
      </right>
      <top style="medium">
        <color rgb="FF00B0F0"/>
      </top>
      <bottom style="medium">
        <color rgb="FF00B0F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B0F0"/>
      </left>
      <right/>
      <top style="thin">
        <color rgb="FF00B0F0"/>
      </top>
      <bottom/>
      <diagonal/>
    </border>
    <border>
      <left/>
      <right style="thin">
        <color rgb="FF00B0F0"/>
      </right>
      <top style="thin">
        <color rgb="FF00B0F0"/>
      </top>
      <bottom/>
      <diagonal/>
    </border>
    <border>
      <left style="thin">
        <color rgb="FF00B0F0"/>
      </left>
      <right style="thin">
        <color rgb="FF00B0F0"/>
      </right>
      <top style="thin">
        <color rgb="FF00B0F0"/>
      </top>
      <bottom/>
      <diagonal/>
    </border>
    <border>
      <left style="thin">
        <color rgb="FF00B0F0"/>
      </left>
      <right/>
      <top/>
      <bottom/>
      <diagonal/>
    </border>
    <border>
      <left/>
      <right style="thin">
        <color rgb="FF00B0F0"/>
      </right>
      <top/>
      <bottom/>
      <diagonal/>
    </border>
    <border>
      <left style="thin">
        <color rgb="FF00B0F0"/>
      </left>
      <right style="thin">
        <color rgb="FF00B0F0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B0F0"/>
      </left>
      <right/>
      <top/>
      <bottom style="thin">
        <color rgb="FF00B0F0"/>
      </bottom>
      <diagonal/>
    </border>
    <border>
      <left/>
      <right style="thin">
        <color rgb="FF00B0F0"/>
      </right>
      <top/>
      <bottom style="thin">
        <color rgb="FF00B0F0"/>
      </bottom>
      <diagonal/>
    </border>
    <border>
      <left style="thin">
        <color rgb="FF00B0F0"/>
      </left>
      <right style="thin">
        <color rgb="FF00B0F0"/>
      </right>
      <top/>
      <bottom style="thin">
        <color rgb="FF00B0F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/>
      <bottom/>
      <diagonal/>
    </border>
  </borders>
  <cellStyleXfs count="2">
    <xf numFmtId="0" fontId="0" fillId="0" borderId="0"/>
    <xf numFmtId="0" fontId="21" fillId="0" borderId="0"/>
  </cellStyleXfs>
  <cellXfs count="227">
    <xf numFmtId="0" fontId="0" fillId="0" borderId="0" xfId="0"/>
    <xf numFmtId="0" fontId="0" fillId="0" borderId="0" xfId="0" applyProtection="1"/>
    <xf numFmtId="0" fontId="0" fillId="0" borderId="1" xfId="0" applyBorder="1" applyProtection="1"/>
    <xf numFmtId="49" fontId="3" fillId="0" borderId="0" xfId="0" applyNumberFormat="1" applyFont="1" applyProtection="1"/>
    <xf numFmtId="0" fontId="0" fillId="0" borderId="2" xfId="0" applyBorder="1" applyProtection="1"/>
    <xf numFmtId="0" fontId="0" fillId="2" borderId="0" xfId="0" applyFill="1" applyBorder="1" applyProtection="1"/>
    <xf numFmtId="0" fontId="6" fillId="0" borderId="0" xfId="0" applyFont="1" applyAlignment="1"/>
    <xf numFmtId="0" fontId="7" fillId="0" borderId="0" xfId="0" applyFont="1" applyProtection="1"/>
    <xf numFmtId="0" fontId="2" fillId="0" borderId="0" xfId="0" applyFont="1" applyAlignment="1"/>
    <xf numFmtId="0" fontId="8" fillId="0" borderId="0" xfId="0" applyFont="1" applyAlignment="1" applyProtection="1">
      <alignment horizontal="right" vertical="top"/>
    </xf>
    <xf numFmtId="0" fontId="0" fillId="0" borderId="0" xfId="0" applyFont="1"/>
    <xf numFmtId="0" fontId="10" fillId="0" borderId="0" xfId="0" applyFont="1" applyProtection="1"/>
    <xf numFmtId="0" fontId="0" fillId="0" borderId="0" xfId="0" applyFont="1" applyProtection="1"/>
    <xf numFmtId="0" fontId="11" fillId="0" borderId="0" xfId="0" applyFont="1" applyBorder="1" applyAlignment="1" applyProtection="1">
      <alignment horizontal="center"/>
    </xf>
    <xf numFmtId="0" fontId="0" fillId="0" borderId="0" xfId="0" applyNumberFormat="1" applyAlignment="1" applyProtection="1"/>
    <xf numFmtId="0" fontId="0" fillId="0" borderId="0" xfId="0" applyBorder="1" applyAlignment="1" applyProtection="1">
      <alignment horizontal="center"/>
    </xf>
    <xf numFmtId="0" fontId="1" fillId="0" borderId="0" xfId="0" applyFont="1" applyBorder="1" applyAlignment="1" applyProtection="1">
      <alignment wrapText="1"/>
    </xf>
    <xf numFmtId="0" fontId="10" fillId="0" borderId="0" xfId="0" applyFont="1" applyAlignment="1" applyProtection="1">
      <alignment horizontal="right"/>
    </xf>
    <xf numFmtId="0" fontId="1" fillId="0" borderId="0" xfId="0" applyFont="1" applyProtection="1"/>
    <xf numFmtId="0" fontId="0" fillId="0" borderId="0" xfId="0" applyProtection="1">
      <protection locked="0"/>
    </xf>
    <xf numFmtId="0" fontId="0" fillId="0" borderId="0" xfId="0" applyBorder="1" applyAlignment="1" applyProtection="1">
      <alignment horizontal="right"/>
    </xf>
    <xf numFmtId="0" fontId="0" fillId="0" borderId="0" xfId="0" applyBorder="1" applyAlignment="1" applyProtection="1">
      <alignment horizontal="left"/>
    </xf>
    <xf numFmtId="0" fontId="0" fillId="0" borderId="0" xfId="0" applyAlignment="1" applyProtection="1">
      <alignment horizontal="left"/>
    </xf>
    <xf numFmtId="0" fontId="7" fillId="0" borderId="0" xfId="0" applyFont="1" applyAlignment="1" applyProtection="1">
      <alignment horizontal="center"/>
    </xf>
    <xf numFmtId="0" fontId="13" fillId="0" borderId="0" xfId="0" applyFont="1" applyProtection="1"/>
    <xf numFmtId="0" fontId="9" fillId="0" borderId="0" xfId="0" applyFont="1" applyProtection="1"/>
    <xf numFmtId="0" fontId="0" fillId="0" borderId="0" xfId="0" applyFill="1"/>
    <xf numFmtId="0" fontId="9" fillId="0" borderId="0" xfId="0" applyFont="1" applyAlignment="1" applyProtection="1"/>
    <xf numFmtId="0" fontId="9" fillId="0" borderId="0" xfId="0" applyFont="1" applyBorder="1" applyAlignment="1" applyProtection="1">
      <alignment horizontal="right" vertical="center"/>
    </xf>
    <xf numFmtId="0" fontId="14" fillId="0" borderId="0" xfId="0" applyFont="1" applyBorder="1" applyAlignment="1" applyProtection="1">
      <alignment horizontal="right" vertical="center"/>
    </xf>
    <xf numFmtId="0" fontId="14" fillId="0" borderId="0" xfId="0" applyFont="1" applyBorder="1" applyAlignment="1" applyProtection="1">
      <alignment horizontal="left" vertical="center"/>
    </xf>
    <xf numFmtId="0" fontId="15" fillId="0" borderId="0" xfId="0" applyFont="1" applyBorder="1" applyAlignment="1" applyProtection="1">
      <alignment horizontal="center" vertical="center"/>
    </xf>
    <xf numFmtId="2" fontId="16" fillId="0" borderId="0" xfId="0" applyNumberFormat="1" applyFont="1" applyBorder="1" applyAlignment="1" applyProtection="1">
      <alignment horizontal="center" vertical="center"/>
    </xf>
    <xf numFmtId="0" fontId="9" fillId="0" borderId="0" xfId="0" applyFont="1" applyBorder="1" applyAlignment="1" applyProtection="1"/>
    <xf numFmtId="0" fontId="1" fillId="0" borderId="0" xfId="0" applyFont="1"/>
    <xf numFmtId="0" fontId="16" fillId="0" borderId="0" xfId="0" applyFont="1" applyAlignment="1" applyProtection="1"/>
    <xf numFmtId="0" fontId="17" fillId="0" borderId="0" xfId="0" applyFont="1" applyAlignment="1" applyProtection="1"/>
    <xf numFmtId="0" fontId="9" fillId="0" borderId="0" xfId="0" applyFont="1" applyBorder="1" applyAlignment="1" applyProtection="1">
      <alignment horizontal="left" vertical="center"/>
    </xf>
    <xf numFmtId="0" fontId="15" fillId="0" borderId="0" xfId="0" applyFont="1" applyAlignment="1" applyProtection="1">
      <alignment horizontal="right"/>
    </xf>
    <xf numFmtId="0" fontId="9" fillId="0" borderId="1" xfId="0" applyFont="1" applyFill="1" applyBorder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/>
    </xf>
    <xf numFmtId="0" fontId="11" fillId="0" borderId="0" xfId="0" applyFont="1" applyProtection="1"/>
    <xf numFmtId="0" fontId="11" fillId="0" borderId="0" xfId="0" applyFont="1" applyAlignment="1" applyProtection="1">
      <alignment horizontal="right"/>
    </xf>
    <xf numFmtId="2" fontId="0" fillId="0" borderId="12" xfId="0" applyNumberFormat="1" applyFill="1" applyBorder="1" applyAlignment="1" applyProtection="1">
      <alignment horizontal="center"/>
      <protection hidden="1"/>
    </xf>
    <xf numFmtId="0" fontId="10" fillId="0" borderId="0" xfId="0" applyFont="1" applyFill="1" applyAlignment="1" applyProtection="1">
      <alignment horizontal="right"/>
    </xf>
    <xf numFmtId="2" fontId="0" fillId="0" borderId="0" xfId="0" applyNumberFormat="1" applyFont="1" applyFill="1" applyAlignment="1" applyProtection="1">
      <alignment horizontal="center"/>
    </xf>
    <xf numFmtId="0" fontId="0" fillId="0" borderId="0" xfId="0" applyFont="1" applyFill="1" applyProtection="1"/>
    <xf numFmtId="0" fontId="22" fillId="0" borderId="0" xfId="1" applyFont="1" applyAlignment="1" applyProtection="1">
      <alignment horizontal="right" vertical="center"/>
    </xf>
    <xf numFmtId="2" fontId="24" fillId="0" borderId="12" xfId="1" applyNumberFormat="1" applyFont="1" applyFill="1" applyBorder="1" applyAlignment="1" applyProtection="1">
      <alignment horizontal="center" vertical="center"/>
      <protection hidden="1"/>
    </xf>
    <xf numFmtId="0" fontId="24" fillId="0" borderId="0" xfId="1" applyFont="1" applyAlignment="1" applyProtection="1">
      <alignment vertical="center"/>
    </xf>
    <xf numFmtId="0" fontId="21" fillId="0" borderId="0" xfId="1" applyFont="1" applyAlignment="1" applyProtection="1">
      <alignment vertical="center"/>
    </xf>
    <xf numFmtId="0" fontId="22" fillId="0" borderId="0" xfId="1" applyFont="1" applyAlignment="1" applyProtection="1">
      <alignment horizontal="center" vertical="center"/>
    </xf>
    <xf numFmtId="2" fontId="21" fillId="0" borderId="0" xfId="1" applyNumberFormat="1" applyFont="1" applyFill="1" applyAlignment="1" applyProtection="1">
      <alignment horizontal="center" vertical="center"/>
      <protection hidden="1"/>
    </xf>
    <xf numFmtId="0" fontId="21" fillId="0" borderId="0" xfId="1" applyFont="1" applyAlignment="1" applyProtection="1">
      <alignment horizontal="left" vertical="center"/>
    </xf>
    <xf numFmtId="0" fontId="28" fillId="0" borderId="0" xfId="1" applyFont="1" applyAlignment="1" applyProtection="1">
      <alignment horizontal="right" vertical="center"/>
    </xf>
    <xf numFmtId="0" fontId="21" fillId="0" borderId="0" xfId="1" applyFont="1" applyAlignment="1" applyProtection="1">
      <alignment horizontal="left" vertical="justify" wrapText="1"/>
    </xf>
    <xf numFmtId="0" fontId="22" fillId="0" borderId="0" xfId="1" applyFont="1" applyAlignment="1" applyProtection="1">
      <alignment horizontal="center"/>
    </xf>
    <xf numFmtId="0" fontId="24" fillId="0" borderId="0" xfId="1" applyFont="1" applyProtection="1"/>
    <xf numFmtId="0" fontId="21" fillId="0" borderId="0" xfId="1" applyFont="1" applyAlignment="1" applyProtection="1">
      <alignment horizontal="left"/>
    </xf>
    <xf numFmtId="2" fontId="21" fillId="0" borderId="0" xfId="1" applyNumberFormat="1" applyFont="1" applyFill="1" applyAlignment="1" applyProtection="1">
      <alignment horizontal="center" vertical="center"/>
    </xf>
    <xf numFmtId="0" fontId="30" fillId="0" borderId="0" xfId="0" applyFont="1"/>
    <xf numFmtId="0" fontId="0" fillId="0" borderId="16" xfId="0" applyBorder="1" applyAlignment="1" applyProtection="1">
      <alignment vertical="center" wrapText="1"/>
    </xf>
    <xf numFmtId="0" fontId="0" fillId="0" borderId="17" xfId="0" applyBorder="1" applyAlignment="1" applyProtection="1">
      <alignment horizontal="center" vertical="center"/>
    </xf>
    <xf numFmtId="0" fontId="0" fillId="0" borderId="18" xfId="0" applyBorder="1" applyAlignment="1" applyProtection="1">
      <alignment horizontal="center" vertical="center"/>
    </xf>
    <xf numFmtId="0" fontId="32" fillId="0" borderId="19" xfId="0" applyFont="1" applyBorder="1" applyProtection="1"/>
    <xf numFmtId="0" fontId="0" fillId="0" borderId="20" xfId="0" applyBorder="1" applyProtection="1"/>
    <xf numFmtId="0" fontId="0" fillId="0" borderId="21" xfId="0" applyBorder="1" applyProtection="1"/>
    <xf numFmtId="0" fontId="32" fillId="0" borderId="22" xfId="0" applyFont="1" applyBorder="1" applyProtection="1"/>
    <xf numFmtId="0" fontId="0" fillId="0" borderId="23" xfId="0" applyBorder="1" applyProtection="1"/>
    <xf numFmtId="0" fontId="0" fillId="0" borderId="24" xfId="0" applyBorder="1" applyProtection="1"/>
    <xf numFmtId="0" fontId="32" fillId="0" borderId="0" xfId="0" applyFont="1" applyBorder="1" applyProtection="1"/>
    <xf numFmtId="0" fontId="0" fillId="0" borderId="0" xfId="0" applyBorder="1" applyProtection="1"/>
    <xf numFmtId="0" fontId="0" fillId="0" borderId="0" xfId="0" applyFill="1" applyProtection="1"/>
    <xf numFmtId="0" fontId="0" fillId="0" borderId="0" xfId="0" applyAlignment="1" applyProtection="1">
      <alignment horizontal="right"/>
    </xf>
    <xf numFmtId="0" fontId="11" fillId="0" borderId="0" xfId="0" applyFont="1" applyFill="1" applyAlignment="1" applyProtection="1">
      <alignment horizontal="center" vertical="center"/>
    </xf>
    <xf numFmtId="0" fontId="29" fillId="0" borderId="0" xfId="0" applyFont="1" applyBorder="1" applyAlignment="1" applyProtection="1">
      <alignment vertical="center"/>
    </xf>
    <xf numFmtId="0" fontId="0" fillId="0" borderId="16" xfId="0" applyBorder="1" applyAlignment="1" applyProtection="1">
      <alignment horizontal="center" vertical="center" wrapText="1"/>
    </xf>
    <xf numFmtId="0" fontId="2" fillId="0" borderId="17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32" fillId="0" borderId="28" xfId="0" applyFont="1" applyBorder="1" applyAlignment="1" applyProtection="1">
      <alignment horizontal="center"/>
    </xf>
    <xf numFmtId="0" fontId="0" fillId="0" borderId="29" xfId="0" applyBorder="1" applyAlignment="1" applyProtection="1">
      <alignment horizontal="center" vertical="center"/>
    </xf>
    <xf numFmtId="0" fontId="0" fillId="0" borderId="30" xfId="0" applyBorder="1" applyAlignment="1" applyProtection="1">
      <alignment horizontal="center" vertical="center"/>
    </xf>
    <xf numFmtId="0" fontId="3" fillId="0" borderId="0" xfId="0" applyFont="1" applyProtection="1"/>
    <xf numFmtId="0" fontId="32" fillId="2" borderId="28" xfId="0" applyFont="1" applyFill="1" applyBorder="1" applyAlignment="1">
      <alignment horizont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8" xfId="0" applyBorder="1" applyAlignment="1" applyProtection="1">
      <alignment horizontal="center"/>
    </xf>
    <xf numFmtId="0" fontId="0" fillId="2" borderId="28" xfId="0" applyFill="1" applyBorder="1" applyAlignment="1">
      <alignment horizont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2" xfId="0" applyBorder="1" applyAlignment="1" applyProtection="1">
      <alignment horizontal="center"/>
    </xf>
    <xf numFmtId="0" fontId="0" fillId="0" borderId="23" xfId="0" applyBorder="1" applyAlignment="1" applyProtection="1">
      <alignment horizontal="center" vertical="center"/>
    </xf>
    <xf numFmtId="0" fontId="0" fillId="0" borderId="24" xfId="0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9" fillId="0" borderId="12" xfId="0" applyFont="1" applyFill="1" applyBorder="1" applyAlignment="1" applyProtection="1">
      <alignment horizontal="center" vertical="center"/>
      <protection hidden="1"/>
    </xf>
    <xf numFmtId="0" fontId="0" fillId="0" borderId="29" xfId="0" applyBorder="1"/>
    <xf numFmtId="0" fontId="38" fillId="0" borderId="0" xfId="0" applyFont="1" applyProtection="1"/>
    <xf numFmtId="0" fontId="11" fillId="0" borderId="0" xfId="0" applyFont="1" applyAlignment="1" applyProtection="1">
      <alignment horizontal="right" vertical="center"/>
    </xf>
    <xf numFmtId="0" fontId="0" fillId="0" borderId="12" xfId="0" applyBorder="1" applyAlignment="1" applyProtection="1">
      <alignment horizontal="center" vertical="center"/>
      <protection hidden="1"/>
    </xf>
    <xf numFmtId="0" fontId="29" fillId="0" borderId="0" xfId="0" applyFont="1" applyProtection="1"/>
    <xf numFmtId="0" fontId="32" fillId="0" borderId="0" xfId="0" applyFont="1" applyProtection="1"/>
    <xf numFmtId="0" fontId="0" fillId="0" borderId="16" xfId="0" applyBorder="1" applyAlignment="1" applyProtection="1">
      <alignment wrapText="1"/>
    </xf>
    <xf numFmtId="0" fontId="0" fillId="2" borderId="0" xfId="0" applyFill="1" applyAlignment="1">
      <alignment horizontal="center" vertical="center"/>
    </xf>
    <xf numFmtId="0" fontId="0" fillId="0" borderId="29" xfId="0" applyBorder="1" applyProtection="1"/>
    <xf numFmtId="0" fontId="0" fillId="0" borderId="30" xfId="0" applyBorder="1" applyProtection="1"/>
    <xf numFmtId="0" fontId="0" fillId="0" borderId="30" xfId="0" applyBorder="1"/>
    <xf numFmtId="0" fontId="32" fillId="0" borderId="0" xfId="0" applyFont="1" applyBorder="1" applyAlignment="1" applyProtection="1">
      <alignment horizontal="center"/>
    </xf>
    <xf numFmtId="0" fontId="34" fillId="0" borderId="0" xfId="0" applyFont="1" applyAlignment="1" applyProtection="1">
      <alignment horizontal="right"/>
    </xf>
    <xf numFmtId="0" fontId="41" fillId="0" borderId="0" xfId="0" applyFont="1" applyProtection="1"/>
    <xf numFmtId="0" fontId="43" fillId="0" borderId="0" xfId="0" applyFont="1" applyProtection="1"/>
    <xf numFmtId="0" fontId="0" fillId="0" borderId="32" xfId="0" applyBorder="1" applyAlignment="1">
      <alignment horizontal="left"/>
    </xf>
    <xf numFmtId="0" fontId="0" fillId="0" borderId="33" xfId="0" applyBorder="1"/>
    <xf numFmtId="0" fontId="0" fillId="0" borderId="32" xfId="0" applyBorder="1"/>
    <xf numFmtId="0" fontId="0" fillId="0" borderId="34" xfId="0" applyBorder="1"/>
    <xf numFmtId="0" fontId="2" fillId="0" borderId="31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0" fontId="0" fillId="0" borderId="35" xfId="0" applyBorder="1" applyAlignment="1">
      <alignment horizontal="left"/>
    </xf>
    <xf numFmtId="0" fontId="0" fillId="0" borderId="36" xfId="0" applyBorder="1"/>
    <xf numFmtId="0" fontId="0" fillId="0" borderId="35" xfId="0" applyBorder="1"/>
    <xf numFmtId="0" fontId="0" fillId="0" borderId="37" xfId="0" applyBorder="1"/>
    <xf numFmtId="0" fontId="2" fillId="0" borderId="38" xfId="0" applyFont="1" applyBorder="1" applyAlignment="1" applyProtection="1">
      <alignment horizontal="center" vertical="center"/>
    </xf>
    <xf numFmtId="0" fontId="0" fillId="3" borderId="29" xfId="0" applyFill="1" applyBorder="1" applyProtection="1"/>
    <xf numFmtId="0" fontId="2" fillId="0" borderId="29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0" fillId="0" borderId="39" xfId="0" applyBorder="1" applyAlignment="1">
      <alignment horizontal="left"/>
    </xf>
    <xf numFmtId="0" fontId="0" fillId="0" borderId="40" xfId="0" applyBorder="1"/>
    <xf numFmtId="0" fontId="0" fillId="0" borderId="39" xfId="0" applyBorder="1"/>
    <xf numFmtId="0" fontId="0" fillId="0" borderId="41" xfId="0" applyBorder="1"/>
    <xf numFmtId="0" fontId="41" fillId="0" borderId="0" xfId="0" applyFont="1" applyAlignment="1" applyProtection="1">
      <alignment horizontal="right" vertical="center"/>
    </xf>
    <xf numFmtId="0" fontId="24" fillId="0" borderId="1" xfId="1" applyFont="1" applyFill="1" applyBorder="1" applyAlignment="1" applyProtection="1">
      <alignment horizontal="center" vertical="center"/>
      <protection locked="0"/>
    </xf>
    <xf numFmtId="0" fontId="46" fillId="0" borderId="29" xfId="1" applyFont="1" applyBorder="1" applyAlignment="1" applyProtection="1">
      <alignment horizontal="center" vertical="top" wrapText="1"/>
    </xf>
    <xf numFmtId="0" fontId="47" fillId="0" borderId="29" xfId="1" applyFont="1" applyBorder="1" applyAlignment="1" applyProtection="1">
      <alignment horizontal="center" vertical="top" wrapText="1"/>
    </xf>
    <xf numFmtId="0" fontId="48" fillId="4" borderId="29" xfId="1" applyFont="1" applyFill="1" applyBorder="1" applyAlignment="1" applyProtection="1">
      <alignment horizontal="center" vertical="top" wrapText="1"/>
      <protection locked="0"/>
    </xf>
    <xf numFmtId="0" fontId="45" fillId="0" borderId="29" xfId="1" applyFont="1" applyBorder="1" applyAlignment="1" applyProtection="1">
      <alignment horizontal="center" vertical="top" wrapText="1"/>
    </xf>
    <xf numFmtId="0" fontId="49" fillId="4" borderId="29" xfId="1" applyFont="1" applyFill="1" applyBorder="1" applyAlignment="1" applyProtection="1">
      <alignment horizontal="center" vertical="top" wrapText="1"/>
      <protection locked="0"/>
    </xf>
    <xf numFmtId="0" fontId="21" fillId="0" borderId="0" xfId="1" applyFont="1" applyAlignment="1" applyProtection="1">
      <alignment horizontal="right"/>
    </xf>
    <xf numFmtId="0" fontId="21" fillId="5" borderId="0" xfId="1" applyFont="1" applyFill="1" applyAlignment="1" applyProtection="1">
      <alignment horizontal="center"/>
      <protection locked="0"/>
    </xf>
    <xf numFmtId="0" fontId="21" fillId="0" borderId="0" xfId="1" applyFont="1" applyProtection="1"/>
    <xf numFmtId="0" fontId="21" fillId="0" borderId="0" xfId="1" applyFont="1" applyFill="1" applyAlignment="1" applyProtection="1">
      <alignment horizontal="center"/>
    </xf>
    <xf numFmtId="0" fontId="29" fillId="0" borderId="0" xfId="0" applyFont="1" applyFill="1" applyBorder="1"/>
    <xf numFmtId="0" fontId="11" fillId="0" borderId="0" xfId="0" applyFont="1" applyAlignment="1">
      <alignment horizontal="right"/>
    </xf>
    <xf numFmtId="0" fontId="0" fillId="0" borderId="1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hidden="1"/>
    </xf>
    <xf numFmtId="0" fontId="0" fillId="0" borderId="0" xfId="0" applyAlignment="1">
      <alignment horizontal="right" vertical="center"/>
    </xf>
    <xf numFmtId="0" fontId="0" fillId="0" borderId="0" xfId="0" applyAlignment="1" applyProtection="1">
      <alignment horizontal="left" vertical="center"/>
      <protection hidden="1"/>
    </xf>
    <xf numFmtId="0" fontId="0" fillId="0" borderId="42" xfId="0" applyBorder="1"/>
    <xf numFmtId="0" fontId="0" fillId="0" borderId="43" xfId="0" applyFill="1" applyBorder="1"/>
    <xf numFmtId="0" fontId="0" fillId="0" borderId="12" xfId="0" applyBorder="1"/>
    <xf numFmtId="0" fontId="0" fillId="0" borderId="5" xfId="0" applyBorder="1"/>
    <xf numFmtId="164" fontId="0" fillId="0" borderId="12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39" fillId="0" borderId="0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39" fillId="0" borderId="0" xfId="0" applyFont="1" applyBorder="1" applyProtection="1"/>
    <xf numFmtId="0" fontId="39" fillId="0" borderId="0" xfId="0" applyFont="1" applyBorder="1" applyAlignment="1" applyProtection="1">
      <alignment horizontal="center"/>
    </xf>
    <xf numFmtId="0" fontId="0" fillId="2" borderId="0" xfId="0" applyFill="1" applyProtection="1"/>
    <xf numFmtId="2" fontId="11" fillId="2" borderId="12" xfId="0" applyNumberFormat="1" applyFont="1" applyFill="1" applyBorder="1" applyProtection="1">
      <protection hidden="1"/>
    </xf>
    <xf numFmtId="0" fontId="11" fillId="2" borderId="0" xfId="0" applyFont="1" applyFill="1" applyProtection="1"/>
    <xf numFmtId="0" fontId="0" fillId="0" borderId="0" xfId="0" applyProtection="1">
      <protection hidden="1"/>
    </xf>
    <xf numFmtId="2" fontId="0" fillId="0" borderId="0" xfId="0" applyNumberFormat="1" applyProtection="1"/>
    <xf numFmtId="0" fontId="2" fillId="0" borderId="0" xfId="0" applyFont="1" applyProtection="1"/>
    <xf numFmtId="164" fontId="9" fillId="0" borderId="0" xfId="0" applyNumberFormat="1" applyFont="1" applyBorder="1" applyAlignment="1" applyProtection="1">
      <alignment horizontal="right" vertical="center"/>
    </xf>
    <xf numFmtId="0" fontId="51" fillId="0" borderId="0" xfId="0" applyFont="1" applyBorder="1" applyAlignment="1" applyProtection="1">
      <alignment horizontal="center" vertical="center"/>
    </xf>
    <xf numFmtId="164" fontId="9" fillId="0" borderId="0" xfId="0" applyNumberFormat="1" applyFont="1" applyBorder="1" applyAlignment="1" applyProtection="1">
      <alignment horizontal="left" vertical="center"/>
    </xf>
    <xf numFmtId="49" fontId="9" fillId="0" borderId="0" xfId="0" applyNumberFormat="1" applyFont="1" applyBorder="1" applyAlignment="1" applyProtection="1">
      <alignment horizontal="left" vertical="center"/>
    </xf>
    <xf numFmtId="0" fontId="52" fillId="0" borderId="0" xfId="0" applyFont="1" applyAlignment="1" applyProtection="1"/>
    <xf numFmtId="0" fontId="9" fillId="0" borderId="12" xfId="0" applyFont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center" vertical="center"/>
    </xf>
    <xf numFmtId="0" fontId="17" fillId="2" borderId="0" xfId="0" applyFont="1" applyFill="1" applyAlignment="1" applyProtection="1"/>
    <xf numFmtId="2" fontId="9" fillId="2" borderId="12" xfId="0" applyNumberFormat="1" applyFont="1" applyFill="1" applyBorder="1" applyAlignment="1" applyProtection="1">
      <alignment horizontal="center" vertical="center"/>
      <protection hidden="1"/>
    </xf>
    <xf numFmtId="164" fontId="9" fillId="2" borderId="0" xfId="0" applyNumberFormat="1" applyFont="1" applyFill="1" applyBorder="1" applyAlignment="1" applyProtection="1">
      <alignment horizontal="left" vertical="center"/>
    </xf>
    <xf numFmtId="2" fontId="17" fillId="0" borderId="0" xfId="0" applyNumberFormat="1" applyFont="1" applyBorder="1" applyAlignment="1" applyProtection="1">
      <alignment horizontal="right" vertical="center"/>
    </xf>
    <xf numFmtId="164" fontId="17" fillId="0" borderId="0" xfId="0" applyNumberFormat="1" applyFont="1" applyBorder="1" applyAlignment="1" applyProtection="1">
      <alignment horizontal="left" vertical="center"/>
    </xf>
    <xf numFmtId="0" fontId="17" fillId="0" borderId="0" xfId="0" applyFont="1" applyBorder="1" applyAlignment="1" applyProtection="1">
      <alignment horizontal="left" vertical="center"/>
    </xf>
    <xf numFmtId="0" fontId="17" fillId="0" borderId="0" xfId="0" applyFont="1" applyBorder="1" applyAlignment="1" applyProtection="1">
      <alignment horizontal="center" vertical="center"/>
    </xf>
    <xf numFmtId="0" fontId="8" fillId="0" borderId="0" xfId="0" applyFont="1" applyProtection="1"/>
    <xf numFmtId="0" fontId="38" fillId="0" borderId="0" xfId="0" applyFont="1" applyAlignment="1" applyProtection="1">
      <alignment horizontal="right"/>
    </xf>
    <xf numFmtId="2" fontId="0" fillId="0" borderId="12" xfId="0" applyNumberFormat="1" applyBorder="1" applyProtection="1">
      <protection hidden="1"/>
    </xf>
    <xf numFmtId="2" fontId="0" fillId="0" borderId="0" xfId="0" applyNumberFormat="1" applyBorder="1" applyProtection="1">
      <protection hidden="1"/>
    </xf>
    <xf numFmtId="2" fontId="0" fillId="2" borderId="12" xfId="0" applyNumberFormat="1" applyFill="1" applyBorder="1" applyProtection="1">
      <protection hidden="1"/>
    </xf>
    <xf numFmtId="0" fontId="31" fillId="0" borderId="0" xfId="0" applyFont="1" applyProtection="1"/>
    <xf numFmtId="0" fontId="0" fillId="0" borderId="0" xfId="0" applyFont="1" applyAlignment="1" applyProtection="1"/>
    <xf numFmtId="164" fontId="9" fillId="0" borderId="0" xfId="0" applyNumberFormat="1" applyFont="1" applyBorder="1" applyAlignment="1" applyProtection="1">
      <alignment horizontal="center" vertical="center"/>
    </xf>
    <xf numFmtId="0" fontId="45" fillId="0" borderId="29" xfId="1" applyFont="1" applyBorder="1" applyAlignment="1" applyProtection="1">
      <alignment horizontal="center" vertical="top" wrapText="1"/>
    </xf>
    <xf numFmtId="0" fontId="47" fillId="0" borderId="29" xfId="1" applyFont="1" applyBorder="1" applyAlignment="1" applyProtection="1">
      <alignment horizontal="center" vertical="top" wrapText="1"/>
    </xf>
    <xf numFmtId="0" fontId="0" fillId="0" borderId="0" xfId="0" applyAlignment="1" applyProtection="1">
      <alignment horizontal="right"/>
    </xf>
    <xf numFmtId="0" fontId="0" fillId="0" borderId="0" xfId="0" applyAlignment="1" applyProtection="1">
      <alignment horizontal="center"/>
    </xf>
    <xf numFmtId="0" fontId="31" fillId="0" borderId="13" xfId="0" applyFont="1" applyBorder="1" applyAlignment="1" applyProtection="1">
      <alignment horizontal="center"/>
    </xf>
    <xf numFmtId="0" fontId="31" fillId="0" borderId="14" xfId="0" applyFont="1" applyBorder="1" applyAlignment="1" applyProtection="1">
      <alignment horizontal="center"/>
    </xf>
    <xf numFmtId="0" fontId="31" fillId="0" borderId="15" xfId="0" applyFont="1" applyBorder="1" applyAlignment="1" applyProtection="1">
      <alignment horizontal="center"/>
    </xf>
    <xf numFmtId="0" fontId="31" fillId="0" borderId="25" xfId="0" applyFont="1" applyBorder="1" applyAlignment="1" applyProtection="1">
      <alignment horizontal="center" wrapText="1"/>
    </xf>
    <xf numFmtId="0" fontId="31" fillId="0" borderId="26" xfId="0" applyFont="1" applyBorder="1" applyAlignment="1" applyProtection="1">
      <alignment horizontal="center" wrapText="1"/>
    </xf>
    <xf numFmtId="0" fontId="31" fillId="0" borderId="27" xfId="0" applyFont="1" applyBorder="1" applyAlignment="1" applyProtection="1">
      <alignment horizontal="center" wrapText="1"/>
    </xf>
    <xf numFmtId="0" fontId="0" fillId="0" borderId="3" xfId="0" applyFont="1" applyBorder="1" applyAlignment="1" applyProtection="1">
      <alignment horizontal="center" vertical="center"/>
      <protection locked="0"/>
    </xf>
    <xf numFmtId="0" fontId="0" fillId="0" borderId="5" xfId="0" applyFont="1" applyBorder="1" applyAlignment="1" applyProtection="1">
      <alignment horizontal="center" vertical="center"/>
      <protection locked="0"/>
    </xf>
    <xf numFmtId="0" fontId="36" fillId="0" borderId="25" xfId="0" applyFont="1" applyBorder="1" applyAlignment="1" applyProtection="1">
      <alignment horizontal="center" wrapText="1"/>
    </xf>
    <xf numFmtId="0" fontId="36" fillId="0" borderId="26" xfId="0" applyFont="1" applyBorder="1" applyAlignment="1" applyProtection="1">
      <alignment horizontal="center" wrapText="1"/>
    </xf>
    <xf numFmtId="0" fontId="36" fillId="0" borderId="27" xfId="0" applyFont="1" applyBorder="1" applyAlignment="1" applyProtection="1">
      <alignment horizontal="center" wrapText="1"/>
    </xf>
    <xf numFmtId="0" fontId="44" fillId="0" borderId="29" xfId="0" applyFont="1" applyBorder="1" applyAlignment="1" applyProtection="1">
      <alignment horizontal="center" vertical="center"/>
    </xf>
    <xf numFmtId="0" fontId="38" fillId="0" borderId="29" xfId="0" applyFont="1" applyBorder="1" applyAlignment="1" applyProtection="1">
      <alignment horizontal="center" vertical="center"/>
    </xf>
    <xf numFmtId="0" fontId="33" fillId="0" borderId="31" xfId="0" applyFont="1" applyBorder="1" applyAlignment="1" applyProtection="1">
      <alignment horizontal="center"/>
    </xf>
    <xf numFmtId="0" fontId="38" fillId="0" borderId="29" xfId="0" applyFont="1" applyBorder="1" applyAlignment="1" applyProtection="1">
      <alignment horizontal="center"/>
    </xf>
    <xf numFmtId="0" fontId="21" fillId="0" borderId="0" xfId="1" applyFont="1" applyAlignment="1" applyProtection="1">
      <alignment horizontal="left" vertical="justify" wrapText="1"/>
    </xf>
    <xf numFmtId="0" fontId="4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center"/>
    </xf>
    <xf numFmtId="0" fontId="9" fillId="0" borderId="3" xfId="0" applyFont="1" applyBorder="1" applyAlignment="1" applyProtection="1">
      <alignment horizontal="left" vertical="top"/>
      <protection locked="0"/>
    </xf>
    <xf numFmtId="0" fontId="9" fillId="0" borderId="4" xfId="0" applyFont="1" applyBorder="1" applyAlignment="1" applyProtection="1">
      <alignment horizontal="left" vertical="top"/>
      <protection locked="0"/>
    </xf>
    <xf numFmtId="0" fontId="9" fillId="0" borderId="5" xfId="0" applyFont="1" applyBorder="1" applyAlignment="1" applyProtection="1">
      <alignment horizontal="left" vertical="top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9" fillId="0" borderId="6" xfId="0" applyFont="1" applyBorder="1" applyAlignment="1" applyProtection="1">
      <alignment horizontal="center" vertical="top" wrapText="1"/>
      <protection locked="0"/>
    </xf>
    <xf numFmtId="0" fontId="9" fillId="0" borderId="7" xfId="0" applyFont="1" applyBorder="1" applyAlignment="1" applyProtection="1">
      <alignment horizontal="center" vertical="top" wrapText="1"/>
      <protection locked="0"/>
    </xf>
    <xf numFmtId="0" fontId="9" fillId="0" borderId="8" xfId="0" applyFont="1" applyBorder="1" applyAlignment="1" applyProtection="1">
      <alignment horizontal="center" vertical="top" wrapText="1"/>
      <protection locked="0"/>
    </xf>
    <xf numFmtId="0" fontId="9" fillId="0" borderId="9" xfId="0" applyFont="1" applyBorder="1" applyAlignment="1" applyProtection="1">
      <alignment horizontal="center" vertical="top" wrapText="1"/>
      <protection locked="0"/>
    </xf>
    <xf numFmtId="0" fontId="9" fillId="0" borderId="10" xfId="0" applyFont="1" applyBorder="1" applyAlignment="1" applyProtection="1">
      <alignment horizontal="center" vertical="top" wrapText="1"/>
      <protection locked="0"/>
    </xf>
    <xf numFmtId="0" fontId="9" fillId="0" borderId="11" xfId="0" applyFont="1" applyBorder="1" applyAlignment="1" applyProtection="1">
      <alignment horizontal="center" vertical="top" wrapText="1"/>
      <protection locked="0"/>
    </xf>
    <xf numFmtId="0" fontId="10" fillId="0" borderId="0" xfId="0" applyFont="1" applyAlignment="1" applyProtection="1">
      <alignment horizontal="right"/>
    </xf>
    <xf numFmtId="0" fontId="0" fillId="0" borderId="3" xfId="0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7" fillId="0" borderId="0" xfId="0" applyFont="1" applyAlignment="1" applyProtection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7" Type="http://schemas.openxmlformats.org/officeDocument/2006/relationships/image" Target="../media/image9.png"/><Relationship Id="rId2" Type="http://schemas.openxmlformats.org/officeDocument/2006/relationships/image" Target="../media/image4.wmf"/><Relationship Id="rId1" Type="http://schemas.openxmlformats.org/officeDocument/2006/relationships/image" Target="../media/image3.wmf"/><Relationship Id="rId6" Type="http://schemas.openxmlformats.org/officeDocument/2006/relationships/image" Target="../media/image8.png"/><Relationship Id="rId5" Type="http://schemas.openxmlformats.org/officeDocument/2006/relationships/image" Target="../media/image7.png"/><Relationship Id="rId4" Type="http://schemas.openxmlformats.org/officeDocument/2006/relationships/image" Target="../media/image6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19050</xdr:colOff>
      <xdr:row>83</xdr:row>
      <xdr:rowOff>152400</xdr:rowOff>
    </xdr:from>
    <xdr:ext cx="590550" cy="26456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/>
            <xdr:cNvSpPr txBox="1"/>
          </xdr:nvSpPr>
          <xdr:spPr>
            <a:xfrm>
              <a:off x="2047875" y="13735050"/>
              <a:ext cx="590550" cy="26456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ru-RU" sz="1100" b="1" i="1">
                            <a:latin typeface="Cambria Math"/>
                          </a:rPr>
                        </m:ctrlPr>
                      </m:sSubPr>
                      <m:e>
                        <m:r>
                          <a:rPr lang="en-US" sz="1100" b="1" i="1">
                            <a:latin typeface="Cambria Math"/>
                          </a:rPr>
                          <m:t>𝒘</m:t>
                        </m:r>
                      </m:e>
                      <m:sub>
                        <m:r>
                          <a:rPr lang="en-US" sz="1100" b="1" i="1">
                            <a:latin typeface="Cambria Math"/>
                          </a:rPr>
                          <m:t>𝟎</m:t>
                        </m:r>
                      </m:sub>
                    </m:sSub>
                  </m:oMath>
                </m:oMathPara>
              </a14:m>
              <a:endParaRPr lang="ru-RU" sz="1100" b="1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2047875" y="13735050"/>
              <a:ext cx="590550" cy="26456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en-US" sz="1100" b="1" i="0">
                  <a:latin typeface="Cambria Math"/>
                </a:rPr>
                <a:t>𝒘</a:t>
              </a:r>
              <a:r>
                <a:rPr lang="ru-RU" sz="1100" b="1" i="0">
                  <a:latin typeface="Cambria Math"/>
                </a:rPr>
                <a:t>_</a:t>
              </a:r>
              <a:r>
                <a:rPr lang="en-US" sz="1100" b="1" i="0">
                  <a:latin typeface="Cambria Math"/>
                </a:rPr>
                <a:t>𝟎</a:t>
              </a:r>
              <a:endParaRPr lang="ru-RU" sz="1100" b="1"/>
            </a:p>
          </xdr:txBody>
        </xdr:sp>
      </mc:Fallback>
    </mc:AlternateContent>
    <xdr:clientData/>
  </xdr:oneCellAnchor>
  <xdr:twoCellAnchor>
    <xdr:from>
      <xdr:col>0</xdr:col>
      <xdr:colOff>142875</xdr:colOff>
      <xdr:row>51</xdr:row>
      <xdr:rowOff>180975</xdr:rowOff>
    </xdr:from>
    <xdr:to>
      <xdr:col>0</xdr:col>
      <xdr:colOff>1171575</xdr:colOff>
      <xdr:row>55</xdr:row>
      <xdr:rowOff>1915229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 l="35327" t="5524" r="47945" b="19771"/>
        <a:stretch>
          <a:fillRect/>
        </a:stretch>
      </xdr:blipFill>
      <xdr:spPr bwMode="auto">
        <a:xfrm>
          <a:off x="142875" y="6115050"/>
          <a:ext cx="1028700" cy="26105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1400175</xdr:colOff>
      <xdr:row>51</xdr:row>
      <xdr:rowOff>66675</xdr:rowOff>
    </xdr:from>
    <xdr:to>
      <xdr:col>4</xdr:col>
      <xdr:colOff>304800</xdr:colOff>
      <xdr:row>55</xdr:row>
      <xdr:rowOff>1934754</xdr:rowOff>
    </xdr:to>
    <xdr:pic>
      <xdr:nvPicPr>
        <xdr:cNvPr id="4" name="Picture 2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254" b="4106"/>
        <a:stretch/>
      </xdr:blipFill>
      <xdr:spPr bwMode="auto">
        <a:xfrm>
          <a:off x="1400175" y="6000750"/>
          <a:ext cx="2228850" cy="27443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600075</xdr:colOff>
      <xdr:row>207</xdr:row>
      <xdr:rowOff>128587</xdr:rowOff>
    </xdr:from>
    <xdr:ext cx="914400" cy="28546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/>
            <xdr:cNvSpPr txBox="1"/>
          </xdr:nvSpPr>
          <xdr:spPr>
            <a:xfrm>
              <a:off x="600075" y="36666487"/>
              <a:ext cx="914400" cy="28546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ru-RU" sz="1200" b="1" i="1">
                            <a:latin typeface="Cambria Math"/>
                          </a:rPr>
                        </m:ctrlPr>
                      </m:sSubPr>
                      <m:e>
                        <m:r>
                          <a:rPr lang="en-US" sz="1200" b="1" i="1">
                            <a:latin typeface="Cambria Math"/>
                          </a:rPr>
                          <m:t>𝑱</m:t>
                        </m:r>
                      </m:e>
                      <m:sub>
                        <m:r>
                          <a:rPr lang="en-US" sz="1200" b="1" i="1">
                            <a:latin typeface="Cambria Math"/>
                          </a:rPr>
                          <m:t>𝒙</m:t>
                        </m:r>
                        <m:r>
                          <a:rPr lang="en-US" sz="1200" b="1" i="1">
                            <a:latin typeface="Cambria Math"/>
                          </a:rPr>
                          <m:t>,</m:t>
                        </m:r>
                        <m:func>
                          <m:funcPr>
                            <m:ctrlPr>
                              <a:rPr lang="ru-RU" sz="1200" b="1" i="1">
                                <a:latin typeface="Cambria Math"/>
                              </a:rPr>
                            </m:ctrlPr>
                          </m:funcPr>
                          <m:fName>
                            <m:r>
                              <m:rPr>
                                <m:sty m:val="p"/>
                              </m:rPr>
                              <a:rPr lang="en-US" sz="1200" b="0" i="0">
                                <a:latin typeface="Cambria Math"/>
                              </a:rPr>
                              <m:t>min</m:t>
                            </m:r>
                          </m:fName>
                          <m:e>
                            <m:r>
                              <a:rPr lang="ru-RU" sz="1200" b="0" i="1">
                                <a:latin typeface="Cambria Math"/>
                              </a:rPr>
                              <m:t> </m:t>
                            </m:r>
                          </m:e>
                        </m:func>
                        <m:r>
                          <a:rPr lang="en-US" sz="1200" b="1" i="1">
                            <a:latin typeface="Cambria Math"/>
                          </a:rPr>
                          <m:t>=</m:t>
                        </m:r>
                      </m:sub>
                    </m:sSub>
                  </m:oMath>
                </m:oMathPara>
              </a14:m>
              <a:endParaRPr lang="ru-RU" sz="1200" b="1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600075" y="36666487"/>
              <a:ext cx="914400" cy="28546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rtlCol="0" anchor="t">
              <a:spAutoFit/>
            </a:bodyPr>
            <a:lstStyle/>
            <a:p>
              <a:pPr/>
              <a:r>
                <a:rPr lang="en-US" sz="1200" b="1" i="0">
                  <a:latin typeface="Cambria Math"/>
                </a:rPr>
                <a:t>𝑱</a:t>
              </a:r>
              <a:r>
                <a:rPr lang="ru-RU" sz="1200" b="1" i="0">
                  <a:latin typeface="Cambria Math"/>
                </a:rPr>
                <a:t>_(</a:t>
              </a:r>
              <a:r>
                <a:rPr lang="en-US" sz="1200" b="1" i="0">
                  <a:latin typeface="Cambria Math"/>
                </a:rPr>
                <a:t>𝒙,</a:t>
              </a:r>
              <a:r>
                <a:rPr lang="en-US" sz="1200" b="0" i="0">
                  <a:latin typeface="Cambria Math"/>
                </a:rPr>
                <a:t>min</a:t>
              </a:r>
              <a:r>
                <a:rPr lang="ru-RU" sz="1200" b="1" i="0">
                  <a:latin typeface="Cambria Math"/>
                </a:rPr>
                <a:t>⁡</a:t>
              </a:r>
              <a:r>
                <a:rPr lang="ru-RU" sz="1200" b="0" i="0">
                  <a:latin typeface="Cambria Math"/>
                </a:rPr>
                <a:t> </a:t>
              </a:r>
              <a:r>
                <a:rPr lang="en-US" sz="1200" b="1" i="0">
                  <a:latin typeface="Cambria Math"/>
                </a:rPr>
                <a:t>=</a:t>
              </a:r>
              <a:r>
                <a:rPr lang="ru-RU" sz="1200" b="1" i="0">
                  <a:latin typeface="Cambria Math"/>
                </a:rPr>
                <a:t>)</a:t>
              </a:r>
              <a:endParaRPr lang="ru-RU" sz="1200" b="1"/>
            </a:p>
          </xdr:txBody>
        </xdr:sp>
      </mc:Fallback>
    </mc:AlternateContent>
    <xdr:clientData/>
  </xdr:oneCellAnchor>
  <xdr:oneCellAnchor>
    <xdr:from>
      <xdr:col>0</xdr:col>
      <xdr:colOff>523875</xdr:colOff>
      <xdr:row>209</xdr:row>
      <xdr:rowOff>104775</xdr:rowOff>
    </xdr:from>
    <xdr:ext cx="914400" cy="29482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/>
            <xdr:cNvSpPr txBox="1"/>
          </xdr:nvSpPr>
          <xdr:spPr>
            <a:xfrm>
              <a:off x="523875" y="37052250"/>
              <a:ext cx="914400" cy="29482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ru-RU" sz="1200" b="1" i="1">
                            <a:latin typeface="Cambria Math"/>
                          </a:rPr>
                        </m:ctrlPr>
                      </m:sSubPr>
                      <m:e>
                        <m:r>
                          <a:rPr lang="en-US" sz="1200" b="1" i="1">
                            <a:latin typeface="Cambria Math"/>
                          </a:rPr>
                          <m:t>𝑱</m:t>
                        </m:r>
                      </m:e>
                      <m:sub>
                        <m:r>
                          <a:rPr lang="en-US" sz="1200" b="1" i="1">
                            <a:latin typeface="Cambria Math"/>
                          </a:rPr>
                          <m:t>𝒙</m:t>
                        </m:r>
                        <m:r>
                          <a:rPr lang="en-US" sz="1200" b="1" i="1">
                            <a:latin typeface="Cambria Math"/>
                          </a:rPr>
                          <m:t>,факт =</m:t>
                        </m:r>
                      </m:sub>
                    </m:sSub>
                  </m:oMath>
                </m:oMathPara>
              </a14:m>
              <a:endParaRPr lang="ru-RU" sz="1200" b="1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523875" y="37052250"/>
              <a:ext cx="914400" cy="29482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rtlCol="0" anchor="t">
              <a:spAutoFit/>
            </a:bodyPr>
            <a:lstStyle/>
            <a:p>
              <a:pPr/>
              <a:r>
                <a:rPr lang="en-US" sz="1200" b="1" i="0">
                  <a:latin typeface="Cambria Math"/>
                </a:rPr>
                <a:t>𝑱</a:t>
              </a:r>
              <a:r>
                <a:rPr lang="ru-RU" sz="1200" b="1" i="0">
                  <a:latin typeface="Cambria Math"/>
                </a:rPr>
                <a:t>_(</a:t>
              </a:r>
              <a:r>
                <a:rPr lang="en-US" sz="1200" b="1" i="0">
                  <a:latin typeface="Cambria Math"/>
                </a:rPr>
                <a:t>𝒙,факт =</a:t>
              </a:r>
              <a:r>
                <a:rPr lang="ru-RU" sz="1200" b="1" i="0">
                  <a:latin typeface="Cambria Math"/>
                </a:rPr>
                <a:t>)</a:t>
              </a:r>
              <a:endParaRPr lang="ru-RU" sz="1200" b="1"/>
            </a:p>
          </xdr:txBody>
        </xdr:sp>
      </mc:Fallback>
    </mc:AlternateContent>
    <xdr:clientData/>
  </xdr:oneCellAnchor>
  <xdr:oneCellAnchor>
    <xdr:from>
      <xdr:col>0</xdr:col>
      <xdr:colOff>781050</xdr:colOff>
      <xdr:row>211</xdr:row>
      <xdr:rowOff>114300</xdr:rowOff>
    </xdr:from>
    <xdr:ext cx="914400" cy="28546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" name="TextBox 6"/>
            <xdr:cNvSpPr txBox="1"/>
          </xdr:nvSpPr>
          <xdr:spPr>
            <a:xfrm>
              <a:off x="781050" y="37442775"/>
              <a:ext cx="914400" cy="28546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ru-RU" sz="1200" b="1" i="1">
                            <a:latin typeface="Cambria Math"/>
                          </a:rPr>
                        </m:ctrlPr>
                      </m:sSubPr>
                      <m:e>
                        <m:r>
                          <a:rPr lang="en-US" sz="1200" b="1" i="1">
                            <a:latin typeface="Cambria Math"/>
                          </a:rPr>
                          <m:t>𝑱</m:t>
                        </m:r>
                      </m:e>
                      <m:sub>
                        <m:r>
                          <a:rPr lang="en-US" sz="1200" b="1" i="1">
                            <a:latin typeface="Cambria Math"/>
                          </a:rPr>
                          <m:t>𝒙</m:t>
                        </m:r>
                        <m:r>
                          <a:rPr lang="en-US" sz="1200" b="1" i="1">
                            <a:latin typeface="Cambria Math"/>
                          </a:rPr>
                          <m:t>,</m:t>
                        </m:r>
                        <m:func>
                          <m:funcPr>
                            <m:ctrlPr>
                              <a:rPr lang="ru-RU" sz="1200" b="1" i="1">
                                <a:latin typeface="Cambria Math"/>
                              </a:rPr>
                            </m:ctrlPr>
                          </m:funcPr>
                          <m:fName>
                            <m:r>
                              <m:rPr>
                                <m:sty m:val="p"/>
                              </m:rPr>
                              <a:rPr lang="en-US" sz="1200" b="0" i="0">
                                <a:latin typeface="Cambria Math"/>
                              </a:rPr>
                              <m:t>min</m:t>
                            </m:r>
                          </m:fName>
                          <m:e>
                            <m:r>
                              <a:rPr lang="ru-RU" sz="1200" b="0" i="1">
                                <a:latin typeface="Cambria Math"/>
                              </a:rPr>
                              <m:t> </m:t>
                            </m:r>
                          </m:e>
                        </m:func>
                        <m:r>
                          <a:rPr lang="en-US" sz="1200" b="1" i="1">
                            <a:latin typeface="Cambria Math"/>
                          </a:rPr>
                          <m:t>=</m:t>
                        </m:r>
                      </m:sub>
                    </m:sSub>
                  </m:oMath>
                </m:oMathPara>
              </a14:m>
              <a:endParaRPr lang="ru-RU" sz="1200" b="1"/>
            </a:p>
          </xdr:txBody>
        </xdr:sp>
      </mc:Choice>
      <mc:Fallback xmlns="">
        <xdr:sp macro="" textlink="">
          <xdr:nvSpPr>
            <xdr:cNvPr id="7" name="TextBox 6"/>
            <xdr:cNvSpPr txBox="1"/>
          </xdr:nvSpPr>
          <xdr:spPr>
            <a:xfrm>
              <a:off x="781050" y="37442775"/>
              <a:ext cx="914400" cy="28546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rtlCol="0" anchor="t">
              <a:spAutoFit/>
            </a:bodyPr>
            <a:lstStyle/>
            <a:p>
              <a:pPr/>
              <a:r>
                <a:rPr lang="en-US" sz="1200" b="1" i="0">
                  <a:latin typeface="Cambria Math"/>
                </a:rPr>
                <a:t>𝑱</a:t>
              </a:r>
              <a:r>
                <a:rPr lang="ru-RU" sz="1200" b="1" i="0">
                  <a:latin typeface="Cambria Math"/>
                </a:rPr>
                <a:t>_(</a:t>
              </a:r>
              <a:r>
                <a:rPr lang="en-US" sz="1200" b="1" i="0">
                  <a:latin typeface="Cambria Math"/>
                </a:rPr>
                <a:t>𝒙,</a:t>
              </a:r>
              <a:r>
                <a:rPr lang="en-US" sz="1200" b="0" i="0">
                  <a:latin typeface="Cambria Math"/>
                </a:rPr>
                <a:t>min</a:t>
              </a:r>
              <a:r>
                <a:rPr lang="ru-RU" sz="1200" b="1" i="0">
                  <a:latin typeface="Cambria Math"/>
                </a:rPr>
                <a:t>⁡</a:t>
              </a:r>
              <a:r>
                <a:rPr lang="ru-RU" sz="1200" b="0" i="0">
                  <a:latin typeface="Cambria Math"/>
                </a:rPr>
                <a:t> </a:t>
              </a:r>
              <a:r>
                <a:rPr lang="en-US" sz="1200" b="1" i="0">
                  <a:latin typeface="Cambria Math"/>
                </a:rPr>
                <a:t>=</a:t>
              </a:r>
              <a:r>
                <a:rPr lang="ru-RU" sz="1200" b="1" i="0">
                  <a:latin typeface="Cambria Math"/>
                </a:rPr>
                <a:t>)</a:t>
              </a:r>
              <a:endParaRPr lang="ru-RU" sz="1200" b="1"/>
            </a:p>
          </xdr:txBody>
        </xdr:sp>
      </mc:Fallback>
    </mc:AlternateContent>
    <xdr:clientData/>
  </xdr:oneCellAnchor>
  <xdr:oneCellAnchor>
    <xdr:from>
      <xdr:col>2</xdr:col>
      <xdr:colOff>314325</xdr:colOff>
      <xdr:row>211</xdr:row>
      <xdr:rowOff>114300</xdr:rowOff>
    </xdr:from>
    <xdr:ext cx="914400" cy="29482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" name="TextBox 7"/>
            <xdr:cNvSpPr txBox="1"/>
          </xdr:nvSpPr>
          <xdr:spPr>
            <a:xfrm>
              <a:off x="2343150" y="37442775"/>
              <a:ext cx="914400" cy="29482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ru-RU" sz="1200" b="1" i="1">
                            <a:latin typeface="Cambria Math"/>
                          </a:rPr>
                        </m:ctrlPr>
                      </m:sSubPr>
                      <m:e>
                        <m:r>
                          <a:rPr lang="en-US" sz="1200" b="1" i="1">
                            <a:latin typeface="Cambria Math"/>
                          </a:rPr>
                          <m:t>𝑱</m:t>
                        </m:r>
                      </m:e>
                      <m:sub>
                        <m:r>
                          <a:rPr lang="en-US" sz="1200" b="1" i="1">
                            <a:latin typeface="Cambria Math"/>
                          </a:rPr>
                          <m:t>𝒙</m:t>
                        </m:r>
                        <m:r>
                          <a:rPr lang="en-US" sz="1200" b="1" i="1">
                            <a:latin typeface="Cambria Math"/>
                          </a:rPr>
                          <m:t>,факт =</m:t>
                        </m:r>
                      </m:sub>
                    </m:sSub>
                  </m:oMath>
                </m:oMathPara>
              </a14:m>
              <a:endParaRPr lang="ru-RU" sz="1200" b="1"/>
            </a:p>
          </xdr:txBody>
        </xdr:sp>
      </mc:Choice>
      <mc:Fallback xmlns="">
        <xdr:sp macro="" textlink="">
          <xdr:nvSpPr>
            <xdr:cNvPr id="8" name="TextBox 7"/>
            <xdr:cNvSpPr txBox="1"/>
          </xdr:nvSpPr>
          <xdr:spPr>
            <a:xfrm>
              <a:off x="2343150" y="37442775"/>
              <a:ext cx="914400" cy="29482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rtlCol="0" anchor="t">
              <a:spAutoFit/>
            </a:bodyPr>
            <a:lstStyle/>
            <a:p>
              <a:pPr/>
              <a:r>
                <a:rPr lang="en-US" sz="1200" b="1" i="0">
                  <a:latin typeface="Cambria Math"/>
                </a:rPr>
                <a:t>𝑱</a:t>
              </a:r>
              <a:r>
                <a:rPr lang="ru-RU" sz="1200" b="1" i="0">
                  <a:latin typeface="Cambria Math"/>
                </a:rPr>
                <a:t>_(</a:t>
              </a:r>
              <a:r>
                <a:rPr lang="en-US" sz="1200" b="1" i="0">
                  <a:latin typeface="Cambria Math"/>
                </a:rPr>
                <a:t>𝒙,факт =</a:t>
              </a:r>
              <a:r>
                <a:rPr lang="ru-RU" sz="1200" b="1" i="0">
                  <a:latin typeface="Cambria Math"/>
                </a:rPr>
                <a:t>)</a:t>
              </a:r>
              <a:endParaRPr lang="ru-RU" sz="1200" b="1"/>
            </a:p>
          </xdr:txBody>
        </xdr:sp>
      </mc:Fallback>
    </mc:AlternateContent>
    <xdr:clientData/>
  </xdr:oneCellAnchor>
  <xdr:oneCellAnchor>
    <xdr:from>
      <xdr:col>0</xdr:col>
      <xdr:colOff>647699</xdr:colOff>
      <xdr:row>266</xdr:row>
      <xdr:rowOff>95250</xdr:rowOff>
    </xdr:from>
    <xdr:ext cx="1247775" cy="43781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9" name="TextBox 8"/>
            <xdr:cNvSpPr txBox="1"/>
          </xdr:nvSpPr>
          <xdr:spPr>
            <a:xfrm>
              <a:off x="647699" y="47596425"/>
              <a:ext cx="1247775" cy="43781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ru-RU" sz="1100" i="1">
                            <a:latin typeface="Cambria Math"/>
                          </a:rPr>
                        </m:ctrlPr>
                      </m:sSubPr>
                      <m:e>
                        <m:r>
                          <a:rPr lang="en-US" sz="1100" b="0" i="1">
                            <a:latin typeface="Cambria Math"/>
                          </a:rPr>
                          <m:t>𝑊</m:t>
                        </m:r>
                      </m:e>
                      <m:sub>
                        <m:r>
                          <a:rPr lang="en-US" sz="1100" b="0" i="1">
                            <a:latin typeface="Cambria Math"/>
                          </a:rPr>
                          <m:t>𝑥</m:t>
                        </m:r>
                        <m:r>
                          <a:rPr lang="en-US" sz="1100" b="0" i="1">
                            <a:latin typeface="Cambria Math"/>
                          </a:rPr>
                          <m:t>,</m:t>
                        </m:r>
                        <m:r>
                          <a:rPr lang="en-US" sz="1100" b="0" i="1">
                            <a:latin typeface="Cambria Math"/>
                          </a:rPr>
                          <m:t>𝑚𝑖𝑛</m:t>
                        </m:r>
                      </m:sub>
                    </m:sSub>
                    <m:r>
                      <a:rPr lang="en-US" sz="1100" b="0" i="1">
                        <a:latin typeface="Cambria Math"/>
                      </a:rPr>
                      <m:t>=</m:t>
                    </m:r>
                    <m:f>
                      <m:fPr>
                        <m:ctrlPr>
                          <a:rPr lang="en-US" sz="1100" b="0" i="1">
                            <a:latin typeface="Cambria Math"/>
                          </a:rPr>
                        </m:ctrlPr>
                      </m:fPr>
                      <m:num>
                        <m:r>
                          <a:rPr lang="en-US" sz="1100" b="0" i="1">
                            <a:latin typeface="Cambria Math"/>
                          </a:rPr>
                          <m:t>𝑀</m:t>
                        </m:r>
                      </m:num>
                      <m:den>
                        <m:r>
                          <a:rPr lang="en-US" sz="1100" b="0" i="1">
                            <a:latin typeface="Cambria Math"/>
                          </a:rPr>
                          <m:t>𝑅</m:t>
                        </m:r>
                        <m:r>
                          <a:rPr lang="en-US" sz="1100" b="0" i="1">
                            <a:latin typeface="Cambria Math"/>
                            <a:ea typeface="Cambria Math"/>
                          </a:rPr>
                          <m:t>∙</m:t>
                        </m:r>
                        <m:sSub>
                          <m:sSubPr>
                            <m:ctrlPr>
                              <a:rPr lang="en-US" sz="1100" b="0" i="1">
                                <a:latin typeface="Cambria Math"/>
                                <a:ea typeface="Cambria Math"/>
                              </a:rPr>
                            </m:ctrlPr>
                          </m:sSubPr>
                          <m:e>
                            <m:r>
                              <a:rPr lang="en-US" sz="1100" b="0" i="1">
                                <a:latin typeface="Cambria Math"/>
                                <a:ea typeface="Cambria Math"/>
                              </a:rPr>
                              <m:t>𝛾</m:t>
                            </m:r>
                          </m:e>
                          <m:sub>
                            <m:r>
                              <a:rPr lang="en-US" sz="1100" b="0" i="1">
                                <a:latin typeface="Cambria Math"/>
                                <a:ea typeface="Cambria Math"/>
                              </a:rPr>
                              <m:t>𝑐</m:t>
                            </m:r>
                          </m:sub>
                        </m:sSub>
                      </m:den>
                    </m:f>
                  </m:oMath>
                </m:oMathPara>
              </a14:m>
              <a:endParaRPr lang="ru-RU" sz="1100"/>
            </a:p>
          </xdr:txBody>
        </xdr:sp>
      </mc:Choice>
      <mc:Fallback xmlns="">
        <xdr:sp macro="" textlink="">
          <xdr:nvSpPr>
            <xdr:cNvPr id="9" name="TextBox 8"/>
            <xdr:cNvSpPr txBox="1"/>
          </xdr:nvSpPr>
          <xdr:spPr>
            <a:xfrm>
              <a:off x="647699" y="47596425"/>
              <a:ext cx="1247775" cy="43781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en-US" sz="1100" b="0" i="0">
                  <a:latin typeface="Cambria Math"/>
                </a:rPr>
                <a:t>𝑊</a:t>
              </a:r>
              <a:r>
                <a:rPr lang="ru-RU" sz="1100" b="0" i="0">
                  <a:latin typeface="Cambria Math"/>
                </a:rPr>
                <a:t>_(</a:t>
              </a:r>
              <a:r>
                <a:rPr lang="en-US" sz="1100" b="0" i="0">
                  <a:latin typeface="Cambria Math"/>
                </a:rPr>
                <a:t>𝑥,𝑚𝑖𝑛</a:t>
              </a:r>
              <a:r>
                <a:rPr lang="ru-RU" sz="1100" b="0" i="0">
                  <a:latin typeface="Cambria Math"/>
                </a:rPr>
                <a:t>)</a:t>
              </a:r>
              <a:r>
                <a:rPr lang="en-US" sz="1100" b="0" i="0">
                  <a:latin typeface="Cambria Math"/>
                </a:rPr>
                <a:t>=𝑀/(𝑅</a:t>
              </a:r>
              <a:r>
                <a:rPr lang="en-US" sz="1100" b="0" i="0">
                  <a:latin typeface="Cambria Math"/>
                  <a:ea typeface="Cambria Math"/>
                </a:rPr>
                <a:t>∙𝛾_𝑐 )</a:t>
              </a:r>
              <a:endParaRPr lang="ru-RU" sz="1100"/>
            </a:p>
          </xdr:txBody>
        </xdr:sp>
      </mc:Fallback>
    </mc:AlternateContent>
    <xdr:clientData/>
  </xdr:oneCellAnchor>
  <xdr:oneCellAnchor>
    <xdr:from>
      <xdr:col>0</xdr:col>
      <xdr:colOff>981075</xdr:colOff>
      <xdr:row>261</xdr:row>
      <xdr:rowOff>171450</xdr:rowOff>
    </xdr:from>
    <xdr:ext cx="1362075" cy="410369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0" name="TextBox 9"/>
            <xdr:cNvSpPr txBox="1"/>
          </xdr:nvSpPr>
          <xdr:spPr>
            <a:xfrm>
              <a:off x="981075" y="46701075"/>
              <a:ext cx="1362075" cy="41036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latin typeface="Cambria Math"/>
                      </a:rPr>
                      <m:t>𝑀</m:t>
                    </m:r>
                    <m:r>
                      <a:rPr lang="en-US" sz="1100" b="0" i="1">
                        <a:latin typeface="Cambria Math"/>
                      </a:rPr>
                      <m:t>=</m:t>
                    </m:r>
                    <m:f>
                      <m:fPr>
                        <m:ctrlPr>
                          <a:rPr lang="en-US" sz="1100" b="0" i="1">
                            <a:latin typeface="Cambria Math"/>
                          </a:rPr>
                        </m:ctrlPr>
                      </m:fPr>
                      <m:num>
                        <m:r>
                          <a:rPr lang="en-US" sz="1100" b="0" i="1">
                            <a:latin typeface="Cambria Math"/>
                          </a:rPr>
                          <m:t>1</m:t>
                        </m:r>
                      </m:num>
                      <m:den>
                        <m:r>
                          <a:rPr lang="en-US" sz="1100" b="0" i="1">
                            <a:latin typeface="Cambria Math"/>
                          </a:rPr>
                          <m:t>8</m:t>
                        </m:r>
                      </m:den>
                    </m:f>
                    <m:r>
                      <a:rPr lang="en-US" sz="1100" b="0" i="1">
                        <a:latin typeface="Cambria Math"/>
                        <a:ea typeface="Cambria Math"/>
                      </a:rPr>
                      <m:t>∙</m:t>
                    </m:r>
                    <m:r>
                      <a:rPr lang="en-US" sz="1100" b="0" i="1">
                        <a:latin typeface="Cambria Math"/>
                        <a:ea typeface="Cambria Math"/>
                      </a:rPr>
                      <m:t>𝑤</m:t>
                    </m:r>
                    <m:r>
                      <a:rPr lang="en-US" sz="1100" b="0" i="1">
                        <a:latin typeface="Cambria Math"/>
                        <a:ea typeface="Cambria Math"/>
                      </a:rPr>
                      <m:t>∙</m:t>
                    </m:r>
                    <m:sSub>
                      <m:sSubPr>
                        <m:ctrlPr>
                          <a:rPr lang="en-US" sz="1100" b="0" i="1">
                            <a:latin typeface="Cambria Math"/>
                            <a:ea typeface="Cambria Math"/>
                          </a:rPr>
                        </m:ctrlPr>
                      </m:sSubPr>
                      <m:e>
                        <m:r>
                          <a:rPr lang="en-US" sz="1100" b="0" i="1">
                            <a:latin typeface="Cambria Math"/>
                            <a:ea typeface="Cambria Math"/>
                          </a:rPr>
                          <m:t>𝑡</m:t>
                        </m:r>
                      </m:e>
                      <m:sub>
                        <m:r>
                          <a:rPr lang="ru-RU" sz="1100" b="0" i="1">
                            <a:latin typeface="Cambria Math"/>
                            <a:ea typeface="Cambria Math"/>
                          </a:rPr>
                          <m:t>с</m:t>
                        </m:r>
                      </m:sub>
                    </m:sSub>
                    <m:r>
                      <a:rPr lang="en-US" sz="1100" b="0" i="1">
                        <a:latin typeface="Cambria Math"/>
                        <a:ea typeface="Cambria Math"/>
                      </a:rPr>
                      <m:t>∙</m:t>
                    </m:r>
                    <m:sSup>
                      <m:sSupPr>
                        <m:ctrlPr>
                          <a:rPr lang="en-US" sz="1100" b="0" i="1">
                            <a:latin typeface="Cambria Math"/>
                            <a:ea typeface="Cambria Math"/>
                          </a:rPr>
                        </m:ctrlPr>
                      </m:sSupPr>
                      <m:e>
                        <m:r>
                          <a:rPr lang="en-US" sz="1100" b="0" i="1">
                            <a:latin typeface="Cambria Math"/>
                            <a:ea typeface="Cambria Math"/>
                          </a:rPr>
                          <m:t>𝐿</m:t>
                        </m:r>
                      </m:e>
                      <m:sup>
                        <m:r>
                          <a:rPr lang="en-US" sz="1100" b="0" i="1">
                            <a:latin typeface="Cambria Math"/>
                            <a:ea typeface="Cambria Math"/>
                          </a:rPr>
                          <m:t>2</m:t>
                        </m:r>
                      </m:sup>
                    </m:sSup>
                  </m:oMath>
                </m:oMathPara>
              </a14:m>
              <a:endParaRPr lang="ru-RU" sz="1100"/>
            </a:p>
          </xdr:txBody>
        </xdr:sp>
      </mc:Choice>
      <mc:Fallback xmlns="">
        <xdr:sp macro="" textlink="">
          <xdr:nvSpPr>
            <xdr:cNvPr id="10" name="TextBox 9"/>
            <xdr:cNvSpPr txBox="1"/>
          </xdr:nvSpPr>
          <xdr:spPr>
            <a:xfrm>
              <a:off x="981075" y="46701075"/>
              <a:ext cx="1362075" cy="41036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en-US" sz="1100" b="0" i="0">
                  <a:latin typeface="Cambria Math"/>
                </a:rPr>
                <a:t>𝑀=1/8</a:t>
              </a:r>
              <a:r>
                <a:rPr lang="en-US" sz="1100" b="0" i="0">
                  <a:latin typeface="Cambria Math"/>
                  <a:ea typeface="Cambria Math"/>
                </a:rPr>
                <a:t>∙𝑤∙𝑡_</a:t>
              </a:r>
              <a:r>
                <a:rPr lang="ru-RU" sz="1100" b="0" i="0">
                  <a:latin typeface="Cambria Math"/>
                  <a:ea typeface="Cambria Math"/>
                </a:rPr>
                <a:t>с</a:t>
              </a:r>
              <a:r>
                <a:rPr lang="en-US" sz="1100" b="0" i="0">
                  <a:latin typeface="Cambria Math"/>
                  <a:ea typeface="Cambria Math"/>
                </a:rPr>
                <a:t>∙𝐿^2</a:t>
              </a:r>
              <a:endParaRPr lang="ru-RU" sz="1100"/>
            </a:p>
          </xdr:txBody>
        </xdr:sp>
      </mc:Fallback>
    </mc:AlternateContent>
    <xdr:clientData/>
  </xdr:oneCellAnchor>
  <xdr:oneCellAnchor>
    <xdr:from>
      <xdr:col>2</xdr:col>
      <xdr:colOff>381000</xdr:colOff>
      <xdr:row>235</xdr:row>
      <xdr:rowOff>19050</xdr:rowOff>
    </xdr:from>
    <xdr:ext cx="1619250" cy="50892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1" name="TextBox 10"/>
            <xdr:cNvSpPr txBox="1"/>
          </xdr:nvSpPr>
          <xdr:spPr>
            <a:xfrm>
              <a:off x="2409825" y="41509950"/>
              <a:ext cx="1619250" cy="50892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ru-RU" sz="1200" b="1" i="1">
                            <a:latin typeface="Cambria Math"/>
                          </a:rPr>
                        </m:ctrlPr>
                      </m:sSubPr>
                      <m:e>
                        <m:r>
                          <a:rPr lang="en-US" sz="1200" b="1" i="1">
                            <a:latin typeface="Cambria Math"/>
                          </a:rPr>
                          <m:t>𝒊</m:t>
                        </m:r>
                      </m:e>
                      <m:sub>
                        <m:r>
                          <a:rPr lang="en-US" sz="1200" b="1" i="1">
                            <a:latin typeface="Cambria Math"/>
                          </a:rPr>
                          <m:t>𝒙</m:t>
                        </m:r>
                        <m:r>
                          <a:rPr lang="en-US" sz="1200" b="1" i="1">
                            <a:latin typeface="Cambria Math"/>
                          </a:rPr>
                          <m:t>,</m:t>
                        </m:r>
                        <m:r>
                          <a:rPr lang="en-US" sz="1200" b="1" i="1">
                            <a:latin typeface="Cambria Math"/>
                          </a:rPr>
                          <m:t>𝒎𝒊𝒏</m:t>
                        </m:r>
                      </m:sub>
                    </m:sSub>
                    <m:r>
                      <a:rPr lang="ru-RU" sz="1200" b="1" i="1">
                        <a:latin typeface="Cambria Math"/>
                      </a:rPr>
                      <m:t>=</m:t>
                    </m:r>
                    <m:f>
                      <m:fPr>
                        <m:ctrlPr>
                          <a:rPr lang="ru-RU" sz="1200" b="1" i="1">
                            <a:latin typeface="Cambria Math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lang="ru-RU" sz="1200" b="1" i="1">
                                <a:latin typeface="Cambria Math"/>
                              </a:rPr>
                            </m:ctrlPr>
                          </m:sSubPr>
                          <m:e>
                            <m:r>
                              <a:rPr lang="en-US" sz="1200" b="1" i="1">
                                <a:latin typeface="Cambria Math"/>
                              </a:rPr>
                              <m:t>𝒍</m:t>
                            </m:r>
                          </m:e>
                          <m:sub>
                            <m:r>
                              <a:rPr lang="en-US" sz="1200" b="1" i="1">
                                <a:latin typeface="Cambria Math"/>
                              </a:rPr>
                              <m:t>𝒆𝒇</m:t>
                            </m:r>
                          </m:sub>
                        </m:sSub>
                      </m:num>
                      <m:den>
                        <m:sSub>
                          <m:sSubPr>
                            <m:ctrlPr>
                              <a:rPr lang="ru-RU" sz="1200" b="1" i="1">
                                <a:latin typeface="Cambria Math"/>
                              </a:rPr>
                            </m:ctrlPr>
                          </m:sSubPr>
                          <m:e>
                            <m:r>
                              <a:rPr lang="ru-RU" sz="1200" b="1" i="1">
                                <a:latin typeface="Cambria Math"/>
                                <a:ea typeface="Cambria Math"/>
                              </a:rPr>
                              <m:t>𝝀</m:t>
                            </m:r>
                          </m:e>
                          <m:sub>
                            <m:r>
                              <a:rPr lang="ru-RU" sz="1200" b="1" i="1">
                                <a:latin typeface="Cambria Math"/>
                              </a:rPr>
                              <m:t>пр</m:t>
                            </m:r>
                          </m:sub>
                        </m:sSub>
                      </m:den>
                    </m:f>
                  </m:oMath>
                </m:oMathPara>
              </a14:m>
              <a:endParaRPr lang="ru-RU" sz="1200" b="1"/>
            </a:p>
          </xdr:txBody>
        </xdr:sp>
      </mc:Choice>
      <mc:Fallback xmlns="">
        <xdr:sp macro="" textlink="">
          <xdr:nvSpPr>
            <xdr:cNvPr id="11" name="TextBox 10"/>
            <xdr:cNvSpPr txBox="1"/>
          </xdr:nvSpPr>
          <xdr:spPr>
            <a:xfrm>
              <a:off x="2409825" y="41509950"/>
              <a:ext cx="1619250" cy="50892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en-US" sz="1200" b="1" i="0">
                  <a:latin typeface="Cambria Math"/>
                </a:rPr>
                <a:t>𝒊</a:t>
              </a:r>
              <a:r>
                <a:rPr lang="ru-RU" sz="1200" b="1" i="0">
                  <a:latin typeface="Cambria Math"/>
                </a:rPr>
                <a:t>_(</a:t>
              </a:r>
              <a:r>
                <a:rPr lang="en-US" sz="1200" b="1" i="0">
                  <a:latin typeface="Cambria Math"/>
                </a:rPr>
                <a:t>𝒙,𝒎𝒊𝒏</a:t>
              </a:r>
              <a:r>
                <a:rPr lang="ru-RU" sz="1200" b="1" i="0">
                  <a:latin typeface="Cambria Math"/>
                </a:rPr>
                <a:t>)=</a:t>
              </a:r>
              <a:r>
                <a:rPr lang="en-US" sz="1200" b="1" i="0">
                  <a:latin typeface="Cambria Math"/>
                </a:rPr>
                <a:t>𝒍</a:t>
              </a:r>
              <a:r>
                <a:rPr lang="ru-RU" sz="1200" b="1" i="0">
                  <a:latin typeface="Cambria Math"/>
                </a:rPr>
                <a:t>_</a:t>
              </a:r>
              <a:r>
                <a:rPr lang="en-US" sz="1200" b="1" i="0">
                  <a:latin typeface="Cambria Math"/>
                </a:rPr>
                <a:t>𝒆𝒇</a:t>
              </a:r>
              <a:r>
                <a:rPr lang="ru-RU" sz="1200" b="1" i="0">
                  <a:latin typeface="Cambria Math"/>
                </a:rPr>
                <a:t>/</a:t>
              </a:r>
              <a:r>
                <a:rPr lang="ru-RU" sz="1200" b="1" i="0">
                  <a:latin typeface="Cambria Math"/>
                  <a:ea typeface="Cambria Math"/>
                </a:rPr>
                <a:t>𝝀_</a:t>
              </a:r>
              <a:r>
                <a:rPr lang="ru-RU" sz="1200" b="1" i="0">
                  <a:latin typeface="Cambria Math"/>
                </a:rPr>
                <a:t>пр </a:t>
              </a:r>
              <a:endParaRPr lang="ru-RU" sz="1200" b="1"/>
            </a:p>
          </xdr:txBody>
        </xdr:sp>
      </mc:Fallback>
    </mc:AlternateContent>
    <xdr:clientData/>
  </xdr:oneCellAnchor>
  <xdr:oneCellAnchor>
    <xdr:from>
      <xdr:col>2</xdr:col>
      <xdr:colOff>0</xdr:colOff>
      <xdr:row>225</xdr:row>
      <xdr:rowOff>161925</xdr:rowOff>
    </xdr:from>
    <xdr:ext cx="533400" cy="27706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2" name="TextBox 11"/>
            <xdr:cNvSpPr txBox="1"/>
          </xdr:nvSpPr>
          <xdr:spPr>
            <a:xfrm>
              <a:off x="2028825" y="40452675"/>
              <a:ext cx="533400" cy="27706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ru-RU" sz="1100" b="0" i="1">
                            <a:latin typeface="Cambria Math"/>
                          </a:rPr>
                        </m:ctrlPr>
                      </m:sSubPr>
                      <m:e>
                        <m:r>
                          <a:rPr lang="ru-RU" sz="1100" b="0" i="1">
                            <a:latin typeface="Cambria Math"/>
                            <a:ea typeface="Cambria Math"/>
                          </a:rPr>
                          <m:t>𝜆</m:t>
                        </m:r>
                      </m:e>
                      <m:sub>
                        <m:r>
                          <a:rPr lang="ru-RU" sz="1100" b="0" i="1">
                            <a:latin typeface="Cambria Math"/>
                          </a:rPr>
                          <m:t>пр</m:t>
                        </m:r>
                      </m:sub>
                    </m:sSub>
                  </m:oMath>
                </m:oMathPara>
              </a14:m>
              <a:endParaRPr lang="ru-RU" sz="1100" b="0"/>
            </a:p>
          </xdr:txBody>
        </xdr:sp>
      </mc:Choice>
      <mc:Fallback xmlns="">
        <xdr:sp macro="" textlink="">
          <xdr:nvSpPr>
            <xdr:cNvPr id="12" name="TextBox 11"/>
            <xdr:cNvSpPr txBox="1"/>
          </xdr:nvSpPr>
          <xdr:spPr>
            <a:xfrm>
              <a:off x="2028825" y="40452675"/>
              <a:ext cx="533400" cy="27706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ru-RU" sz="1100" b="0" i="0">
                  <a:latin typeface="Cambria Math"/>
                  <a:ea typeface="Cambria Math"/>
                </a:rPr>
                <a:t>𝜆_</a:t>
              </a:r>
              <a:r>
                <a:rPr lang="ru-RU" sz="1100" b="0" i="0">
                  <a:latin typeface="Cambria Math"/>
                </a:rPr>
                <a:t>пр</a:t>
              </a:r>
              <a:endParaRPr lang="ru-RU" sz="1100" b="0"/>
            </a:p>
          </xdr:txBody>
        </xdr:sp>
      </mc:Fallback>
    </mc:AlternateContent>
    <xdr:clientData/>
  </xdr:oneCellAnchor>
  <xdr:oneCellAnchor>
    <xdr:from>
      <xdr:col>0</xdr:col>
      <xdr:colOff>1228725</xdr:colOff>
      <xdr:row>239</xdr:row>
      <xdr:rowOff>28575</xdr:rowOff>
    </xdr:from>
    <xdr:ext cx="1114425" cy="277961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3" name="TextBox 12"/>
            <xdr:cNvSpPr txBox="1"/>
          </xdr:nvSpPr>
          <xdr:spPr>
            <a:xfrm>
              <a:off x="1228725" y="42319575"/>
              <a:ext cx="1114425" cy="27796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ru-RU" sz="1100" b="1" i="1">
                            <a:latin typeface="Cambria Math"/>
                          </a:rPr>
                        </m:ctrlPr>
                      </m:sSubPr>
                      <m:e>
                        <m:r>
                          <a:rPr lang="en-US" sz="1100" b="1" i="1">
                            <a:latin typeface="Cambria Math"/>
                          </a:rPr>
                          <m:t>𝒍</m:t>
                        </m:r>
                      </m:e>
                      <m:sub>
                        <m:r>
                          <a:rPr lang="en-US" sz="1100" b="1" i="1">
                            <a:latin typeface="Cambria Math"/>
                          </a:rPr>
                          <m:t>𝒆𝒇</m:t>
                        </m:r>
                      </m:sub>
                    </m:sSub>
                    <m:r>
                      <a:rPr lang="ru-RU" sz="1100" b="1" i="1">
                        <a:latin typeface="Cambria Math"/>
                      </a:rPr>
                      <m:t>=</m:t>
                    </m:r>
                    <m:r>
                      <a:rPr lang="ru-RU" sz="1100" b="1" i="1">
                        <a:latin typeface="Cambria Math"/>
                        <a:ea typeface="Cambria Math"/>
                      </a:rPr>
                      <m:t>𝝁</m:t>
                    </m:r>
                    <m:r>
                      <a:rPr lang="ru-RU" sz="1100" b="1" i="1">
                        <a:latin typeface="Cambria Math"/>
                        <a:ea typeface="Cambria Math"/>
                      </a:rPr>
                      <m:t>∙</m:t>
                    </m:r>
                    <m:r>
                      <a:rPr lang="en-US" sz="1100" b="1" i="1">
                        <a:latin typeface="Cambria Math"/>
                        <a:ea typeface="Cambria Math"/>
                      </a:rPr>
                      <m:t>𝑳</m:t>
                    </m:r>
                  </m:oMath>
                </m:oMathPara>
              </a14:m>
              <a:endParaRPr lang="ru-RU" sz="1100" b="1"/>
            </a:p>
          </xdr:txBody>
        </xdr:sp>
      </mc:Choice>
      <mc:Fallback xmlns="">
        <xdr:sp macro="" textlink="">
          <xdr:nvSpPr>
            <xdr:cNvPr id="13" name="TextBox 12"/>
            <xdr:cNvSpPr txBox="1"/>
          </xdr:nvSpPr>
          <xdr:spPr>
            <a:xfrm>
              <a:off x="1228725" y="42319575"/>
              <a:ext cx="1114425" cy="27796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en-US" sz="1100" b="1" i="0">
                  <a:latin typeface="Cambria Math"/>
                </a:rPr>
                <a:t>𝒍</a:t>
              </a:r>
              <a:r>
                <a:rPr lang="ru-RU" sz="1100" b="1" i="0">
                  <a:latin typeface="Cambria Math"/>
                </a:rPr>
                <a:t>_</a:t>
              </a:r>
              <a:r>
                <a:rPr lang="en-US" sz="1100" b="1" i="0">
                  <a:latin typeface="Cambria Math"/>
                </a:rPr>
                <a:t>𝒆𝒇</a:t>
              </a:r>
              <a:r>
                <a:rPr lang="ru-RU" sz="1100" b="1" i="0">
                  <a:latin typeface="Cambria Math"/>
                </a:rPr>
                <a:t>=</a:t>
              </a:r>
              <a:r>
                <a:rPr lang="ru-RU" sz="1100" b="1" i="0">
                  <a:latin typeface="Cambria Math"/>
                  <a:ea typeface="Cambria Math"/>
                </a:rPr>
                <a:t>𝝁∙</a:t>
              </a:r>
              <a:r>
                <a:rPr lang="en-US" sz="1100" b="1" i="0">
                  <a:latin typeface="Cambria Math"/>
                  <a:ea typeface="Cambria Math"/>
                </a:rPr>
                <a:t>𝑳</a:t>
              </a:r>
              <a:endParaRPr lang="ru-RU" sz="1100" b="1"/>
            </a:p>
          </xdr:txBody>
        </xdr:sp>
      </mc:Fallback>
    </mc:AlternateContent>
    <xdr:clientData/>
  </xdr:oneCellAnchor>
  <xdr:oneCellAnchor>
    <xdr:from>
      <xdr:col>0</xdr:col>
      <xdr:colOff>495300</xdr:colOff>
      <xdr:row>242</xdr:row>
      <xdr:rowOff>161925</xdr:rowOff>
    </xdr:from>
    <xdr:ext cx="1219200" cy="277961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4" name="TextBox 13"/>
            <xdr:cNvSpPr txBox="1"/>
          </xdr:nvSpPr>
          <xdr:spPr>
            <a:xfrm>
              <a:off x="495300" y="43053000"/>
              <a:ext cx="1219200" cy="27796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ru-RU" sz="1100" b="1" i="1">
                            <a:latin typeface="Cambria Math"/>
                          </a:rPr>
                        </m:ctrlPr>
                      </m:sSubPr>
                      <m:e>
                        <m:r>
                          <a:rPr lang="en-US" sz="1100" b="1" i="1">
                            <a:latin typeface="Cambria Math"/>
                          </a:rPr>
                          <m:t>𝒍</m:t>
                        </m:r>
                      </m:e>
                      <m:sub>
                        <m:r>
                          <a:rPr lang="en-US" sz="1100" b="1" i="1">
                            <a:latin typeface="Cambria Math"/>
                          </a:rPr>
                          <m:t>𝒆𝒇</m:t>
                        </m:r>
                      </m:sub>
                    </m:sSub>
                    <m:r>
                      <a:rPr lang="ru-RU" sz="1100" b="1" i="1">
                        <a:latin typeface="Cambria Math"/>
                      </a:rPr>
                      <m:t>=</m:t>
                    </m:r>
                  </m:oMath>
                </m:oMathPara>
              </a14:m>
              <a:endParaRPr lang="ru-RU" sz="1100" b="1"/>
            </a:p>
          </xdr:txBody>
        </xdr:sp>
      </mc:Choice>
      <mc:Fallback xmlns="">
        <xdr:sp macro="" textlink="">
          <xdr:nvSpPr>
            <xdr:cNvPr id="14" name="TextBox 13"/>
            <xdr:cNvSpPr txBox="1"/>
          </xdr:nvSpPr>
          <xdr:spPr>
            <a:xfrm>
              <a:off x="495300" y="43053000"/>
              <a:ext cx="1219200" cy="27796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en-US" sz="1100" b="1" i="0">
                  <a:latin typeface="Cambria Math"/>
                </a:rPr>
                <a:t>𝒍</a:t>
              </a:r>
              <a:r>
                <a:rPr lang="ru-RU" sz="1100" b="1" i="0">
                  <a:latin typeface="Cambria Math"/>
                </a:rPr>
                <a:t>_</a:t>
              </a:r>
              <a:r>
                <a:rPr lang="en-US" sz="1100" b="1" i="0">
                  <a:latin typeface="Cambria Math"/>
                </a:rPr>
                <a:t>𝒆𝒇</a:t>
              </a:r>
              <a:r>
                <a:rPr lang="ru-RU" sz="1100" b="1" i="0">
                  <a:latin typeface="Cambria Math"/>
                </a:rPr>
                <a:t>=</a:t>
              </a:r>
              <a:endParaRPr lang="ru-RU" sz="1100" b="1"/>
            </a:p>
          </xdr:txBody>
        </xdr:sp>
      </mc:Fallback>
    </mc:AlternateContent>
    <xdr:clientData/>
  </xdr:oneCellAnchor>
  <xdr:oneCellAnchor>
    <xdr:from>
      <xdr:col>0</xdr:col>
      <xdr:colOff>561975</xdr:colOff>
      <xdr:row>243</xdr:row>
      <xdr:rowOff>180975</xdr:rowOff>
    </xdr:from>
    <xdr:ext cx="1076325" cy="28546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5" name="TextBox 14"/>
            <xdr:cNvSpPr txBox="1"/>
          </xdr:nvSpPr>
          <xdr:spPr>
            <a:xfrm>
              <a:off x="561975" y="43281600"/>
              <a:ext cx="1076325" cy="28546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ru-RU" sz="1200" b="1" i="1">
                            <a:latin typeface="Cambria Math"/>
                          </a:rPr>
                        </m:ctrlPr>
                      </m:sSubPr>
                      <m:e>
                        <m:r>
                          <a:rPr lang="en-US" sz="1200" b="1" i="1">
                            <a:latin typeface="Cambria Math"/>
                          </a:rPr>
                          <m:t>𝒊</m:t>
                        </m:r>
                      </m:e>
                      <m:sub>
                        <m:r>
                          <a:rPr lang="en-US" sz="1200" b="1" i="1">
                            <a:latin typeface="Cambria Math"/>
                          </a:rPr>
                          <m:t>𝒙</m:t>
                        </m:r>
                        <m:r>
                          <a:rPr lang="en-US" sz="1200" b="1" i="1">
                            <a:latin typeface="Cambria Math"/>
                          </a:rPr>
                          <m:t>,</m:t>
                        </m:r>
                        <m:r>
                          <a:rPr lang="en-US" sz="1200" b="1" i="1">
                            <a:latin typeface="Cambria Math"/>
                          </a:rPr>
                          <m:t>𝒎𝒊𝒏</m:t>
                        </m:r>
                      </m:sub>
                    </m:sSub>
                    <m:r>
                      <a:rPr lang="ru-RU" sz="1200" b="1" i="1">
                        <a:latin typeface="Cambria Math"/>
                      </a:rPr>
                      <m:t>=</m:t>
                    </m:r>
                  </m:oMath>
                </m:oMathPara>
              </a14:m>
              <a:endParaRPr lang="ru-RU" sz="1200" b="1"/>
            </a:p>
          </xdr:txBody>
        </xdr:sp>
      </mc:Choice>
      <mc:Fallback xmlns="">
        <xdr:sp macro="" textlink="">
          <xdr:nvSpPr>
            <xdr:cNvPr id="15" name="TextBox 14"/>
            <xdr:cNvSpPr txBox="1"/>
          </xdr:nvSpPr>
          <xdr:spPr>
            <a:xfrm>
              <a:off x="561975" y="43281600"/>
              <a:ext cx="1076325" cy="28546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en-US" sz="1200" b="1" i="0">
                  <a:latin typeface="Cambria Math"/>
                </a:rPr>
                <a:t>𝒊</a:t>
              </a:r>
              <a:r>
                <a:rPr lang="ru-RU" sz="1200" b="1" i="0">
                  <a:latin typeface="Cambria Math"/>
                </a:rPr>
                <a:t>_(</a:t>
              </a:r>
              <a:r>
                <a:rPr lang="en-US" sz="1200" b="1" i="0">
                  <a:latin typeface="Cambria Math"/>
                </a:rPr>
                <a:t>𝒙,𝒎𝒊𝒏</a:t>
              </a:r>
              <a:r>
                <a:rPr lang="ru-RU" sz="1200" b="1" i="0">
                  <a:latin typeface="Cambria Math"/>
                </a:rPr>
                <a:t>)=</a:t>
              </a:r>
              <a:endParaRPr lang="ru-RU" sz="1200" b="1"/>
            </a:p>
          </xdr:txBody>
        </xdr:sp>
      </mc:Fallback>
    </mc:AlternateContent>
    <xdr:clientData/>
  </xdr:oneCellAnchor>
  <xdr:oneCellAnchor>
    <xdr:from>
      <xdr:col>0</xdr:col>
      <xdr:colOff>0</xdr:colOff>
      <xdr:row>238</xdr:row>
      <xdr:rowOff>0</xdr:rowOff>
    </xdr:from>
    <xdr:ext cx="695325" cy="277961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6" name="TextBox 15"/>
            <xdr:cNvSpPr txBox="1"/>
          </xdr:nvSpPr>
          <xdr:spPr>
            <a:xfrm>
              <a:off x="0" y="42090975"/>
              <a:ext cx="695325" cy="27796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ru-RU" sz="1100" b="1" i="1">
                            <a:latin typeface="Cambria Math"/>
                          </a:rPr>
                        </m:ctrlPr>
                      </m:sSubPr>
                      <m:e>
                        <m:r>
                          <a:rPr lang="en-US" sz="1100" b="1" i="1">
                            <a:latin typeface="Cambria Math"/>
                          </a:rPr>
                          <m:t>𝒍</m:t>
                        </m:r>
                      </m:e>
                      <m:sub>
                        <m:r>
                          <a:rPr lang="en-US" sz="1100" b="1" i="1">
                            <a:latin typeface="Cambria Math"/>
                          </a:rPr>
                          <m:t>𝒆𝒇</m:t>
                        </m:r>
                      </m:sub>
                    </m:sSub>
                  </m:oMath>
                </m:oMathPara>
              </a14:m>
              <a:endParaRPr lang="ru-RU" sz="1100" b="1"/>
            </a:p>
          </xdr:txBody>
        </xdr:sp>
      </mc:Choice>
      <mc:Fallback xmlns="">
        <xdr:sp macro="" textlink="">
          <xdr:nvSpPr>
            <xdr:cNvPr id="16" name="TextBox 15"/>
            <xdr:cNvSpPr txBox="1"/>
          </xdr:nvSpPr>
          <xdr:spPr>
            <a:xfrm>
              <a:off x="0" y="42090975"/>
              <a:ext cx="695325" cy="27796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en-US" sz="1100" b="1" i="0">
                  <a:latin typeface="Cambria Math"/>
                </a:rPr>
                <a:t>𝒍</a:t>
              </a:r>
              <a:r>
                <a:rPr lang="ru-RU" sz="1100" b="1" i="0">
                  <a:latin typeface="Cambria Math"/>
                </a:rPr>
                <a:t>_</a:t>
              </a:r>
              <a:r>
                <a:rPr lang="en-US" sz="1100" b="1" i="0">
                  <a:latin typeface="Cambria Math"/>
                </a:rPr>
                <a:t>𝒆𝒇</a:t>
              </a:r>
              <a:endParaRPr lang="ru-RU" sz="1100" b="1"/>
            </a:p>
          </xdr:txBody>
        </xdr:sp>
      </mc:Fallback>
    </mc:AlternateContent>
    <xdr:clientData/>
  </xdr:oneCellAnchor>
  <xdr:oneCellAnchor>
    <xdr:from>
      <xdr:col>0</xdr:col>
      <xdr:colOff>552450</xdr:colOff>
      <xdr:row>246</xdr:row>
      <xdr:rowOff>152400</xdr:rowOff>
    </xdr:from>
    <xdr:ext cx="1076325" cy="2939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7" name="TextBox 16"/>
            <xdr:cNvSpPr txBox="1"/>
          </xdr:nvSpPr>
          <xdr:spPr>
            <a:xfrm>
              <a:off x="552450" y="43672125"/>
              <a:ext cx="1076325" cy="2939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ru-RU" sz="1200" b="1" i="1">
                            <a:latin typeface="Cambria Math"/>
                          </a:rPr>
                        </m:ctrlPr>
                      </m:sSubPr>
                      <m:e>
                        <m:r>
                          <a:rPr lang="en-US" sz="1200" b="1" i="1">
                            <a:latin typeface="Cambria Math"/>
                          </a:rPr>
                          <m:t>𝒊</m:t>
                        </m:r>
                      </m:e>
                      <m:sub>
                        <m:r>
                          <a:rPr lang="en-US" sz="1200" b="1" i="1">
                            <a:latin typeface="Cambria Math"/>
                          </a:rPr>
                          <m:t>𝒙</m:t>
                        </m:r>
                        <m:r>
                          <a:rPr lang="en-US" sz="1200" b="1" i="1">
                            <a:latin typeface="Cambria Math"/>
                          </a:rPr>
                          <m:t>,факт</m:t>
                        </m:r>
                      </m:sub>
                    </m:sSub>
                    <m:r>
                      <a:rPr lang="ru-RU" sz="1200" b="1" i="1">
                        <a:latin typeface="Cambria Math"/>
                      </a:rPr>
                      <m:t>=</m:t>
                    </m:r>
                  </m:oMath>
                </m:oMathPara>
              </a14:m>
              <a:endParaRPr lang="ru-RU" sz="1200" b="1"/>
            </a:p>
          </xdr:txBody>
        </xdr:sp>
      </mc:Choice>
      <mc:Fallback xmlns="">
        <xdr:sp macro="" textlink="">
          <xdr:nvSpPr>
            <xdr:cNvPr id="17" name="TextBox 16"/>
            <xdr:cNvSpPr txBox="1"/>
          </xdr:nvSpPr>
          <xdr:spPr>
            <a:xfrm>
              <a:off x="552450" y="43672125"/>
              <a:ext cx="1076325" cy="2939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en-US" sz="1200" b="1" i="0">
                  <a:latin typeface="Cambria Math"/>
                </a:rPr>
                <a:t>𝒊</a:t>
              </a:r>
              <a:r>
                <a:rPr lang="ru-RU" sz="1200" b="1" i="0">
                  <a:latin typeface="Cambria Math"/>
                </a:rPr>
                <a:t>_(</a:t>
              </a:r>
              <a:r>
                <a:rPr lang="en-US" sz="1200" b="1" i="0">
                  <a:latin typeface="Cambria Math"/>
                </a:rPr>
                <a:t>𝒙,факт</a:t>
              </a:r>
              <a:r>
                <a:rPr lang="ru-RU" sz="1200" b="1" i="0">
                  <a:latin typeface="Cambria Math"/>
                </a:rPr>
                <a:t>)=</a:t>
              </a:r>
              <a:endParaRPr lang="ru-RU" sz="1200" b="1"/>
            </a:p>
          </xdr:txBody>
        </xdr:sp>
      </mc:Fallback>
    </mc:AlternateContent>
    <xdr:clientData/>
  </xdr:oneCellAnchor>
  <xdr:oneCellAnchor>
    <xdr:from>
      <xdr:col>0</xdr:col>
      <xdr:colOff>828675</xdr:colOff>
      <xdr:row>249</xdr:row>
      <xdr:rowOff>0</xdr:rowOff>
    </xdr:from>
    <xdr:ext cx="1076325" cy="28546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8" name="TextBox 17"/>
            <xdr:cNvSpPr txBox="1"/>
          </xdr:nvSpPr>
          <xdr:spPr>
            <a:xfrm>
              <a:off x="828675" y="44119800"/>
              <a:ext cx="1076325" cy="28546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ru-RU" sz="1200" b="1" i="1">
                            <a:latin typeface="Cambria Math"/>
                          </a:rPr>
                        </m:ctrlPr>
                      </m:sSubPr>
                      <m:e>
                        <m:r>
                          <a:rPr lang="en-US" sz="1200" b="1" i="1">
                            <a:latin typeface="Cambria Math"/>
                          </a:rPr>
                          <m:t>𝒊</m:t>
                        </m:r>
                      </m:e>
                      <m:sub>
                        <m:r>
                          <a:rPr lang="en-US" sz="1200" b="1" i="1">
                            <a:latin typeface="Cambria Math"/>
                          </a:rPr>
                          <m:t>𝒙</m:t>
                        </m:r>
                        <m:r>
                          <a:rPr lang="en-US" sz="1200" b="1" i="1">
                            <a:latin typeface="Cambria Math"/>
                          </a:rPr>
                          <m:t>,</m:t>
                        </m:r>
                        <m:r>
                          <a:rPr lang="en-US" sz="1200" b="1" i="1">
                            <a:latin typeface="Cambria Math"/>
                          </a:rPr>
                          <m:t>𝒎𝒊𝒏</m:t>
                        </m:r>
                      </m:sub>
                    </m:sSub>
                    <m:r>
                      <a:rPr lang="ru-RU" sz="1200" b="1" i="1">
                        <a:latin typeface="Cambria Math"/>
                      </a:rPr>
                      <m:t>=</m:t>
                    </m:r>
                  </m:oMath>
                </m:oMathPara>
              </a14:m>
              <a:endParaRPr lang="ru-RU" sz="1200" b="1"/>
            </a:p>
          </xdr:txBody>
        </xdr:sp>
      </mc:Choice>
      <mc:Fallback xmlns="">
        <xdr:sp macro="" textlink="">
          <xdr:nvSpPr>
            <xdr:cNvPr id="18" name="TextBox 17"/>
            <xdr:cNvSpPr txBox="1"/>
          </xdr:nvSpPr>
          <xdr:spPr>
            <a:xfrm>
              <a:off x="828675" y="44119800"/>
              <a:ext cx="1076325" cy="28546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en-US" sz="1200" b="1" i="0">
                  <a:latin typeface="Cambria Math"/>
                </a:rPr>
                <a:t>𝒊</a:t>
              </a:r>
              <a:r>
                <a:rPr lang="ru-RU" sz="1200" b="1" i="0">
                  <a:latin typeface="Cambria Math"/>
                </a:rPr>
                <a:t>_(</a:t>
              </a:r>
              <a:r>
                <a:rPr lang="en-US" sz="1200" b="1" i="0">
                  <a:latin typeface="Cambria Math"/>
                </a:rPr>
                <a:t>𝒙,𝒎𝒊𝒏</a:t>
              </a:r>
              <a:r>
                <a:rPr lang="ru-RU" sz="1200" b="1" i="0">
                  <a:latin typeface="Cambria Math"/>
                </a:rPr>
                <a:t>)=</a:t>
              </a:r>
              <a:endParaRPr lang="ru-RU" sz="1200" b="1"/>
            </a:p>
          </xdr:txBody>
        </xdr:sp>
      </mc:Fallback>
    </mc:AlternateContent>
    <xdr:clientData/>
  </xdr:oneCellAnchor>
  <xdr:oneCellAnchor>
    <xdr:from>
      <xdr:col>2</xdr:col>
      <xdr:colOff>219075</xdr:colOff>
      <xdr:row>249</xdr:row>
      <xdr:rowOff>9525</xdr:rowOff>
    </xdr:from>
    <xdr:ext cx="1076325" cy="2939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9" name="TextBox 18"/>
            <xdr:cNvSpPr txBox="1"/>
          </xdr:nvSpPr>
          <xdr:spPr>
            <a:xfrm>
              <a:off x="2247900" y="44129325"/>
              <a:ext cx="1076325" cy="2939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ru-RU" sz="1200" b="1" i="1">
                            <a:latin typeface="Cambria Math"/>
                          </a:rPr>
                        </m:ctrlPr>
                      </m:sSubPr>
                      <m:e>
                        <m:r>
                          <a:rPr lang="en-US" sz="1200" b="1" i="1">
                            <a:latin typeface="Cambria Math"/>
                          </a:rPr>
                          <m:t>𝒊</m:t>
                        </m:r>
                      </m:e>
                      <m:sub>
                        <m:r>
                          <a:rPr lang="en-US" sz="1200" b="1" i="1">
                            <a:latin typeface="Cambria Math"/>
                          </a:rPr>
                          <m:t>𝒙</m:t>
                        </m:r>
                        <m:r>
                          <a:rPr lang="en-US" sz="1200" b="1" i="1">
                            <a:latin typeface="Cambria Math"/>
                          </a:rPr>
                          <m:t>,факт</m:t>
                        </m:r>
                      </m:sub>
                    </m:sSub>
                    <m:r>
                      <a:rPr lang="ru-RU" sz="1200" b="1" i="1">
                        <a:latin typeface="Cambria Math"/>
                      </a:rPr>
                      <m:t>=</m:t>
                    </m:r>
                  </m:oMath>
                </m:oMathPara>
              </a14:m>
              <a:endParaRPr lang="ru-RU" sz="1200" b="1"/>
            </a:p>
          </xdr:txBody>
        </xdr:sp>
      </mc:Choice>
      <mc:Fallback xmlns="">
        <xdr:sp macro="" textlink="">
          <xdr:nvSpPr>
            <xdr:cNvPr id="19" name="TextBox 18"/>
            <xdr:cNvSpPr txBox="1"/>
          </xdr:nvSpPr>
          <xdr:spPr>
            <a:xfrm>
              <a:off x="2247900" y="44129325"/>
              <a:ext cx="1076325" cy="2939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en-US" sz="1200" b="1" i="0">
                  <a:latin typeface="Cambria Math"/>
                </a:rPr>
                <a:t>𝒊</a:t>
              </a:r>
              <a:r>
                <a:rPr lang="ru-RU" sz="1200" b="1" i="0">
                  <a:latin typeface="Cambria Math"/>
                </a:rPr>
                <a:t>_(</a:t>
              </a:r>
              <a:r>
                <a:rPr lang="en-US" sz="1200" b="1" i="0">
                  <a:latin typeface="Cambria Math"/>
                </a:rPr>
                <a:t>𝒙,факт</a:t>
              </a:r>
              <a:r>
                <a:rPr lang="ru-RU" sz="1200" b="1" i="0">
                  <a:latin typeface="Cambria Math"/>
                </a:rPr>
                <a:t>)=</a:t>
              </a:r>
              <a:endParaRPr lang="ru-RU" sz="1200" b="1"/>
            </a:p>
          </xdr:txBody>
        </xdr:sp>
      </mc:Fallback>
    </mc:AlternateContent>
    <xdr:clientData/>
  </xdr:oneCellAnchor>
  <xdr:oneCellAnchor>
    <xdr:from>
      <xdr:col>0</xdr:col>
      <xdr:colOff>9524</xdr:colOff>
      <xdr:row>256</xdr:row>
      <xdr:rowOff>71437</xdr:rowOff>
    </xdr:from>
    <xdr:ext cx="1533525" cy="48346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0" name="TextBox 19"/>
            <xdr:cNvSpPr txBox="1"/>
          </xdr:nvSpPr>
          <xdr:spPr>
            <a:xfrm>
              <a:off x="9524" y="45648562"/>
              <a:ext cx="1533525" cy="48346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ru-RU" sz="1200" i="1">
                        <a:latin typeface="Cambria Math"/>
                        <a:ea typeface="Cambria Math"/>
                      </a:rPr>
                      <m:t>𝜎</m:t>
                    </m:r>
                    <m:r>
                      <a:rPr lang="ru-RU" sz="1200" b="0" i="1">
                        <a:latin typeface="Cambria Math"/>
                        <a:ea typeface="Cambria Math"/>
                      </a:rPr>
                      <m:t>=</m:t>
                    </m:r>
                    <m:f>
                      <m:fPr>
                        <m:ctrlPr>
                          <a:rPr lang="ru-RU" sz="1200" b="0" i="1">
                            <a:latin typeface="Cambria Math"/>
                            <a:ea typeface="Cambria Math"/>
                          </a:rPr>
                        </m:ctrlPr>
                      </m:fPr>
                      <m:num>
                        <m:r>
                          <a:rPr lang="ru-RU" sz="1200" b="0" i="1">
                            <a:latin typeface="Cambria Math"/>
                            <a:ea typeface="Cambria Math"/>
                          </a:rPr>
                          <m:t>М</m:t>
                        </m:r>
                      </m:num>
                      <m:den>
                        <m:sSub>
                          <m:sSubPr>
                            <m:ctrlPr>
                              <a:rPr lang="ru-RU" sz="1200" b="0" i="1">
                                <a:latin typeface="Cambria Math"/>
                                <a:ea typeface="Cambria Math"/>
                              </a:rPr>
                            </m:ctrlPr>
                          </m:sSubPr>
                          <m:e>
                            <m:r>
                              <a:rPr lang="en-US" sz="1200" b="0" i="1">
                                <a:latin typeface="Cambria Math"/>
                                <a:ea typeface="Cambria Math"/>
                              </a:rPr>
                              <m:t>𝑊</m:t>
                            </m:r>
                          </m:e>
                          <m:sub>
                            <m:r>
                              <a:rPr lang="en-US" sz="1200" b="0" i="1">
                                <a:latin typeface="Cambria Math"/>
                                <a:ea typeface="Cambria Math"/>
                              </a:rPr>
                              <m:t>𝑥</m:t>
                            </m:r>
                            <m:r>
                              <a:rPr lang="en-US" sz="1200" b="0" i="1">
                                <a:latin typeface="Cambria Math"/>
                                <a:ea typeface="Cambria Math"/>
                              </a:rPr>
                              <m:t>,</m:t>
                            </m:r>
                            <m:r>
                              <a:rPr lang="en-US" sz="1200" b="0" i="1">
                                <a:latin typeface="Cambria Math"/>
                                <a:ea typeface="Cambria Math"/>
                              </a:rPr>
                              <m:t>𝑚𝑖𝑛</m:t>
                            </m:r>
                          </m:sub>
                        </m:sSub>
                      </m:den>
                    </m:f>
                    <m:r>
                      <a:rPr lang="ru-RU" sz="1200" b="0" i="1">
                        <a:latin typeface="Cambria Math"/>
                        <a:ea typeface="Cambria Math"/>
                      </a:rPr>
                      <m:t>≤</m:t>
                    </m:r>
                    <m:r>
                      <a:rPr lang="en-US" sz="1200" b="0" i="1">
                        <a:latin typeface="Cambria Math"/>
                        <a:ea typeface="Cambria Math"/>
                      </a:rPr>
                      <m:t>𝑅</m:t>
                    </m:r>
                    <m:r>
                      <a:rPr lang="en-US" sz="1200" b="0" i="1">
                        <a:latin typeface="Cambria Math"/>
                        <a:ea typeface="Cambria Math"/>
                      </a:rPr>
                      <m:t>∙</m:t>
                    </m:r>
                    <m:sSub>
                      <m:sSubPr>
                        <m:ctrlPr>
                          <a:rPr lang="en-US" sz="1200" b="0" i="1">
                            <a:latin typeface="Cambria Math"/>
                            <a:ea typeface="Cambria Math"/>
                          </a:rPr>
                        </m:ctrlPr>
                      </m:sSubPr>
                      <m:e>
                        <m:r>
                          <a:rPr lang="en-US" sz="1200" b="0" i="1">
                            <a:latin typeface="Cambria Math"/>
                            <a:ea typeface="Cambria Math"/>
                          </a:rPr>
                          <m:t>𝛾</m:t>
                        </m:r>
                      </m:e>
                      <m:sub>
                        <m:r>
                          <a:rPr lang="en-US" sz="1200" b="0" i="1">
                            <a:latin typeface="Cambria Math"/>
                            <a:ea typeface="Cambria Math"/>
                          </a:rPr>
                          <m:t>𝑐</m:t>
                        </m:r>
                      </m:sub>
                    </m:sSub>
                  </m:oMath>
                </m:oMathPara>
              </a14:m>
              <a:endParaRPr lang="ru-RU" sz="1200"/>
            </a:p>
          </xdr:txBody>
        </xdr:sp>
      </mc:Choice>
      <mc:Fallback xmlns="">
        <xdr:sp macro="" textlink="">
          <xdr:nvSpPr>
            <xdr:cNvPr id="20" name="TextBox 19"/>
            <xdr:cNvSpPr txBox="1"/>
          </xdr:nvSpPr>
          <xdr:spPr>
            <a:xfrm>
              <a:off x="9524" y="45648562"/>
              <a:ext cx="1533525" cy="48346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ru-RU" sz="1200" i="0">
                  <a:latin typeface="Cambria Math"/>
                  <a:ea typeface="Cambria Math"/>
                </a:rPr>
                <a:t>𝜎</a:t>
              </a:r>
              <a:r>
                <a:rPr lang="ru-RU" sz="1200" b="0" i="0">
                  <a:latin typeface="Cambria Math"/>
                  <a:ea typeface="Cambria Math"/>
                </a:rPr>
                <a:t>=М/</a:t>
              </a:r>
              <a:r>
                <a:rPr lang="en-US" sz="1200" b="0" i="0">
                  <a:latin typeface="Cambria Math"/>
                  <a:ea typeface="Cambria Math"/>
                </a:rPr>
                <a:t>𝑊</a:t>
              </a:r>
              <a:r>
                <a:rPr lang="ru-RU" sz="1200" b="0" i="0">
                  <a:latin typeface="Cambria Math"/>
                  <a:ea typeface="Cambria Math"/>
                </a:rPr>
                <a:t>_(</a:t>
              </a:r>
              <a:r>
                <a:rPr lang="en-US" sz="1200" b="0" i="0">
                  <a:latin typeface="Cambria Math"/>
                  <a:ea typeface="Cambria Math"/>
                </a:rPr>
                <a:t>𝑥,𝑚𝑖𝑛</a:t>
              </a:r>
              <a:r>
                <a:rPr lang="ru-RU" sz="1200" b="0" i="0">
                  <a:latin typeface="Cambria Math"/>
                  <a:ea typeface="Cambria Math"/>
                </a:rPr>
                <a:t>)</a:t>
              </a:r>
              <a:r>
                <a:rPr lang="en-US" sz="1200" b="0" i="0">
                  <a:latin typeface="Cambria Math"/>
                  <a:ea typeface="Cambria Math"/>
                </a:rPr>
                <a:t> </a:t>
              </a:r>
              <a:r>
                <a:rPr lang="ru-RU" sz="1200" b="0" i="0">
                  <a:latin typeface="Cambria Math"/>
                  <a:ea typeface="Cambria Math"/>
                </a:rPr>
                <a:t>≤</a:t>
              </a:r>
              <a:r>
                <a:rPr lang="en-US" sz="1200" b="0" i="0">
                  <a:latin typeface="Cambria Math"/>
                  <a:ea typeface="Cambria Math"/>
                </a:rPr>
                <a:t>𝑅∙𝛾_𝑐</a:t>
              </a:r>
              <a:endParaRPr lang="ru-RU" sz="1200"/>
            </a:p>
          </xdr:txBody>
        </xdr:sp>
      </mc:Fallback>
    </mc:AlternateContent>
    <xdr:clientData/>
  </xdr:oneCellAnchor>
  <xdr:oneCellAnchor>
    <xdr:from>
      <xdr:col>1</xdr:col>
      <xdr:colOff>561975</xdr:colOff>
      <xdr:row>257</xdr:row>
      <xdr:rowOff>152400</xdr:rowOff>
    </xdr:from>
    <xdr:ext cx="561975" cy="26930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1" name="TextBox 20"/>
            <xdr:cNvSpPr txBox="1"/>
          </xdr:nvSpPr>
          <xdr:spPr>
            <a:xfrm>
              <a:off x="1962150" y="45920025"/>
              <a:ext cx="561975" cy="26930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ru-RU" sz="1100" i="1">
                            <a:latin typeface="Cambria Math"/>
                          </a:rPr>
                        </m:ctrlPr>
                      </m:sSubPr>
                      <m:e>
                        <m:r>
                          <a:rPr lang="en-US" sz="1100" b="0" i="1">
                            <a:latin typeface="Cambria Math"/>
                          </a:rPr>
                          <m:t>𝑊</m:t>
                        </m:r>
                      </m:e>
                      <m:sub>
                        <m:r>
                          <a:rPr lang="en-US" sz="1100" b="0" i="1">
                            <a:latin typeface="Cambria Math"/>
                          </a:rPr>
                          <m:t>𝑥</m:t>
                        </m:r>
                        <m:r>
                          <a:rPr lang="en-US" sz="1100" b="0" i="1">
                            <a:latin typeface="Cambria Math"/>
                          </a:rPr>
                          <m:t>,</m:t>
                        </m:r>
                        <m:r>
                          <a:rPr lang="en-US" sz="1100" b="0" i="1">
                            <a:latin typeface="Cambria Math"/>
                          </a:rPr>
                          <m:t>𝑚𝑖𝑛</m:t>
                        </m:r>
                      </m:sub>
                    </m:sSub>
                  </m:oMath>
                </m:oMathPara>
              </a14:m>
              <a:endParaRPr lang="ru-RU" sz="1100"/>
            </a:p>
          </xdr:txBody>
        </xdr:sp>
      </mc:Choice>
      <mc:Fallback xmlns="">
        <xdr:sp macro="" textlink="">
          <xdr:nvSpPr>
            <xdr:cNvPr id="21" name="TextBox 20"/>
            <xdr:cNvSpPr txBox="1"/>
          </xdr:nvSpPr>
          <xdr:spPr>
            <a:xfrm>
              <a:off x="1962150" y="45920025"/>
              <a:ext cx="561975" cy="26930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en-US" sz="1100" b="0" i="0">
                  <a:latin typeface="Cambria Math"/>
                </a:rPr>
                <a:t>𝑊</a:t>
              </a:r>
              <a:r>
                <a:rPr lang="ru-RU" sz="1100" b="0" i="0">
                  <a:latin typeface="Cambria Math"/>
                </a:rPr>
                <a:t>_(</a:t>
              </a:r>
              <a:r>
                <a:rPr lang="en-US" sz="1100" b="0" i="0">
                  <a:latin typeface="Cambria Math"/>
                </a:rPr>
                <a:t>𝑥,𝑚𝑖𝑛</a:t>
              </a:r>
              <a:r>
                <a:rPr lang="ru-RU" sz="1100" b="0" i="0">
                  <a:latin typeface="Cambria Math"/>
                </a:rPr>
                <a:t>)</a:t>
              </a:r>
              <a:endParaRPr lang="ru-RU" sz="1100"/>
            </a:p>
          </xdr:txBody>
        </xdr:sp>
      </mc:Fallback>
    </mc:AlternateContent>
    <xdr:clientData/>
  </xdr:oneCellAnchor>
  <xdr:oneCellAnchor>
    <xdr:from>
      <xdr:col>1</xdr:col>
      <xdr:colOff>590550</xdr:colOff>
      <xdr:row>258</xdr:row>
      <xdr:rowOff>176212</xdr:rowOff>
    </xdr:from>
    <xdr:ext cx="552450" cy="26456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2" name="TextBox 21"/>
            <xdr:cNvSpPr txBox="1"/>
          </xdr:nvSpPr>
          <xdr:spPr>
            <a:xfrm>
              <a:off x="1990725" y="46134337"/>
              <a:ext cx="552450" cy="26456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14:m>
                <m:oMath xmlns:m="http://schemas.openxmlformats.org/officeDocument/2006/math">
                  <m:sSub>
                    <m:sSubPr>
                      <m:ctrlPr>
                        <a:rPr lang="ru-RU" sz="1100" i="1">
                          <a:latin typeface="Cambria Math"/>
                        </a:rPr>
                      </m:ctrlPr>
                    </m:sSubPr>
                    <m:e>
                      <m:r>
                        <a:rPr lang="ru-RU" sz="1100" i="1">
                          <a:latin typeface="Cambria Math"/>
                          <a:ea typeface="Cambria Math"/>
                        </a:rPr>
                        <m:t>𝛾</m:t>
                      </m:r>
                    </m:e>
                    <m:sub>
                      <m:r>
                        <a:rPr lang="ru-RU" sz="1100" b="0" i="1">
                          <a:latin typeface="Cambria Math"/>
                        </a:rPr>
                        <m:t>с</m:t>
                      </m:r>
                    </m:sub>
                  </m:sSub>
                </m:oMath>
              </a14:m>
              <a:r>
                <a:rPr lang="ru-RU" sz="1100"/>
                <a:t> = 1</a:t>
              </a:r>
            </a:p>
          </xdr:txBody>
        </xdr:sp>
      </mc:Choice>
      <mc:Fallback xmlns="">
        <xdr:sp macro="" textlink="">
          <xdr:nvSpPr>
            <xdr:cNvPr id="22" name="TextBox 21"/>
            <xdr:cNvSpPr txBox="1"/>
          </xdr:nvSpPr>
          <xdr:spPr>
            <a:xfrm>
              <a:off x="1990725" y="46134337"/>
              <a:ext cx="552450" cy="26456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ru-RU" sz="1100" i="0">
                  <a:latin typeface="Cambria Math"/>
                  <a:ea typeface="Cambria Math"/>
                </a:rPr>
                <a:t>𝛾_</a:t>
              </a:r>
              <a:r>
                <a:rPr lang="ru-RU" sz="1100" b="0" i="0">
                  <a:latin typeface="Cambria Math"/>
                </a:rPr>
                <a:t>с</a:t>
              </a:r>
              <a:r>
                <a:rPr lang="ru-RU" sz="1100"/>
                <a:t> = 1</a:t>
              </a:r>
            </a:p>
          </xdr:txBody>
        </xdr:sp>
      </mc:Fallback>
    </mc:AlternateContent>
    <xdr:clientData/>
  </xdr:oneCellAnchor>
  <xdr:oneCellAnchor>
    <xdr:from>
      <xdr:col>0</xdr:col>
      <xdr:colOff>647701</xdr:colOff>
      <xdr:row>268</xdr:row>
      <xdr:rowOff>161925</xdr:rowOff>
    </xdr:from>
    <xdr:ext cx="876300" cy="28546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3" name="TextBox 22"/>
            <xdr:cNvSpPr txBox="1"/>
          </xdr:nvSpPr>
          <xdr:spPr>
            <a:xfrm>
              <a:off x="647701" y="48044100"/>
              <a:ext cx="876300" cy="28546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14:m>
                <m:oMath xmlns:m="http://schemas.openxmlformats.org/officeDocument/2006/math">
                  <m:sSub>
                    <m:sSubPr>
                      <m:ctrlPr>
                        <a:rPr lang="ru-RU" sz="1200" i="1">
                          <a:latin typeface="Cambria Math"/>
                        </a:rPr>
                      </m:ctrlPr>
                    </m:sSubPr>
                    <m:e>
                      <m:r>
                        <a:rPr lang="en-US" sz="1200" b="0" i="1">
                          <a:latin typeface="Cambria Math"/>
                        </a:rPr>
                        <m:t>𝑊</m:t>
                      </m:r>
                    </m:e>
                    <m:sub>
                      <m:r>
                        <a:rPr lang="en-US" sz="1200" b="0" i="1">
                          <a:latin typeface="Cambria Math"/>
                        </a:rPr>
                        <m:t>𝑥</m:t>
                      </m:r>
                      <m:r>
                        <a:rPr lang="en-US" sz="1200" b="0" i="1">
                          <a:latin typeface="Cambria Math"/>
                        </a:rPr>
                        <m:t>,</m:t>
                      </m:r>
                      <m:r>
                        <a:rPr lang="en-US" sz="1200" b="0" i="1">
                          <a:latin typeface="Cambria Math"/>
                        </a:rPr>
                        <m:t>𝑚𝑖𝑛</m:t>
                      </m:r>
                    </m:sub>
                  </m:sSub>
                </m:oMath>
              </a14:m>
              <a:r>
                <a:rPr lang="ru-RU" sz="1200"/>
                <a:t> =</a:t>
              </a:r>
            </a:p>
          </xdr:txBody>
        </xdr:sp>
      </mc:Choice>
      <mc:Fallback xmlns="">
        <xdr:sp macro="" textlink="">
          <xdr:nvSpPr>
            <xdr:cNvPr id="23" name="TextBox 22"/>
            <xdr:cNvSpPr txBox="1"/>
          </xdr:nvSpPr>
          <xdr:spPr>
            <a:xfrm>
              <a:off x="647701" y="48044100"/>
              <a:ext cx="876300" cy="28546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en-US" sz="1200" b="0" i="0">
                  <a:latin typeface="Cambria Math"/>
                </a:rPr>
                <a:t>𝑊</a:t>
              </a:r>
              <a:r>
                <a:rPr lang="ru-RU" sz="1200" b="0" i="0">
                  <a:latin typeface="Cambria Math"/>
                </a:rPr>
                <a:t>_(</a:t>
              </a:r>
              <a:r>
                <a:rPr lang="en-US" sz="1200" b="0" i="0">
                  <a:latin typeface="Cambria Math"/>
                </a:rPr>
                <a:t>𝑥,𝑚𝑖𝑛</a:t>
              </a:r>
              <a:r>
                <a:rPr lang="ru-RU" sz="1200" b="0" i="0">
                  <a:latin typeface="Cambria Math"/>
                </a:rPr>
                <a:t>)</a:t>
              </a:r>
              <a:r>
                <a:rPr lang="ru-RU" sz="1200"/>
                <a:t> =</a:t>
              </a:r>
            </a:p>
          </xdr:txBody>
        </xdr:sp>
      </mc:Fallback>
    </mc:AlternateContent>
    <xdr:clientData/>
  </xdr:oneCellAnchor>
  <xdr:oneCellAnchor>
    <xdr:from>
      <xdr:col>0</xdr:col>
      <xdr:colOff>657225</xdr:colOff>
      <xdr:row>270</xdr:row>
      <xdr:rowOff>152400</xdr:rowOff>
    </xdr:from>
    <xdr:ext cx="876300" cy="2939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4" name="TextBox 23"/>
            <xdr:cNvSpPr txBox="1"/>
          </xdr:nvSpPr>
          <xdr:spPr>
            <a:xfrm>
              <a:off x="657225" y="48434625"/>
              <a:ext cx="876300" cy="2939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14:m>
                <m:oMath xmlns:m="http://schemas.openxmlformats.org/officeDocument/2006/math">
                  <m:sSub>
                    <m:sSubPr>
                      <m:ctrlPr>
                        <a:rPr lang="ru-RU" sz="1200" i="1">
                          <a:latin typeface="Cambria Math"/>
                        </a:rPr>
                      </m:ctrlPr>
                    </m:sSubPr>
                    <m:e>
                      <m:r>
                        <a:rPr lang="en-US" sz="1200" b="0" i="1">
                          <a:latin typeface="Cambria Math"/>
                        </a:rPr>
                        <m:t>𝑊</m:t>
                      </m:r>
                    </m:e>
                    <m:sub>
                      <m:r>
                        <a:rPr lang="en-US" sz="1200" b="0" i="1">
                          <a:latin typeface="Cambria Math"/>
                        </a:rPr>
                        <m:t>𝑥</m:t>
                      </m:r>
                      <m:r>
                        <a:rPr lang="en-US" sz="1200" b="0" i="1">
                          <a:latin typeface="Cambria Math"/>
                        </a:rPr>
                        <m:t>,факт</m:t>
                      </m:r>
                    </m:sub>
                  </m:sSub>
                </m:oMath>
              </a14:m>
              <a:r>
                <a:rPr lang="ru-RU" sz="1200"/>
                <a:t> =</a:t>
              </a:r>
            </a:p>
          </xdr:txBody>
        </xdr:sp>
      </mc:Choice>
      <mc:Fallback xmlns="">
        <xdr:sp macro="" textlink="">
          <xdr:nvSpPr>
            <xdr:cNvPr id="24" name="TextBox 23"/>
            <xdr:cNvSpPr txBox="1"/>
          </xdr:nvSpPr>
          <xdr:spPr>
            <a:xfrm>
              <a:off x="657225" y="48434625"/>
              <a:ext cx="876300" cy="2939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en-US" sz="1200" b="0" i="0">
                  <a:latin typeface="Cambria Math"/>
                </a:rPr>
                <a:t>𝑊</a:t>
              </a:r>
              <a:r>
                <a:rPr lang="ru-RU" sz="1200" b="0" i="0">
                  <a:latin typeface="Cambria Math"/>
                </a:rPr>
                <a:t>_(</a:t>
              </a:r>
              <a:r>
                <a:rPr lang="en-US" sz="1200" b="0" i="0">
                  <a:latin typeface="Cambria Math"/>
                </a:rPr>
                <a:t>𝑥,факт</a:t>
              </a:r>
              <a:r>
                <a:rPr lang="ru-RU" sz="1200" b="0" i="0">
                  <a:latin typeface="Cambria Math"/>
                </a:rPr>
                <a:t>)</a:t>
              </a:r>
              <a:r>
                <a:rPr lang="ru-RU" sz="1200"/>
                <a:t> =</a:t>
              </a:r>
            </a:p>
          </xdr:txBody>
        </xdr:sp>
      </mc:Fallback>
    </mc:AlternateContent>
    <xdr:clientData/>
  </xdr:oneCellAnchor>
  <xdr:oneCellAnchor>
    <xdr:from>
      <xdr:col>0</xdr:col>
      <xdr:colOff>904875</xdr:colOff>
      <xdr:row>272</xdr:row>
      <xdr:rowOff>171450</xdr:rowOff>
    </xdr:from>
    <xdr:ext cx="876300" cy="28546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5" name="TextBox 24"/>
            <xdr:cNvSpPr txBox="1"/>
          </xdr:nvSpPr>
          <xdr:spPr>
            <a:xfrm>
              <a:off x="904875" y="48834675"/>
              <a:ext cx="876300" cy="28546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14:m>
                <m:oMath xmlns:m="http://schemas.openxmlformats.org/officeDocument/2006/math">
                  <m:sSub>
                    <m:sSubPr>
                      <m:ctrlPr>
                        <a:rPr lang="ru-RU" sz="1200" i="1">
                          <a:latin typeface="Cambria Math"/>
                        </a:rPr>
                      </m:ctrlPr>
                    </m:sSubPr>
                    <m:e>
                      <m:r>
                        <a:rPr lang="en-US" sz="1200" b="0" i="1">
                          <a:latin typeface="Cambria Math"/>
                        </a:rPr>
                        <m:t>𝑊</m:t>
                      </m:r>
                    </m:e>
                    <m:sub>
                      <m:r>
                        <a:rPr lang="en-US" sz="1200" b="0" i="1">
                          <a:latin typeface="Cambria Math"/>
                        </a:rPr>
                        <m:t>𝑥</m:t>
                      </m:r>
                      <m:r>
                        <a:rPr lang="en-US" sz="1200" b="0" i="1">
                          <a:latin typeface="Cambria Math"/>
                        </a:rPr>
                        <m:t>,</m:t>
                      </m:r>
                      <m:r>
                        <a:rPr lang="en-US" sz="1200" b="0" i="1">
                          <a:latin typeface="Cambria Math"/>
                        </a:rPr>
                        <m:t>𝑚𝑖𝑛</m:t>
                      </m:r>
                    </m:sub>
                  </m:sSub>
                </m:oMath>
              </a14:m>
              <a:r>
                <a:rPr lang="ru-RU" sz="1200"/>
                <a:t> =</a:t>
              </a:r>
            </a:p>
          </xdr:txBody>
        </xdr:sp>
      </mc:Choice>
      <mc:Fallback xmlns="">
        <xdr:sp macro="" textlink="">
          <xdr:nvSpPr>
            <xdr:cNvPr id="25" name="TextBox 24"/>
            <xdr:cNvSpPr txBox="1"/>
          </xdr:nvSpPr>
          <xdr:spPr>
            <a:xfrm>
              <a:off x="904875" y="48834675"/>
              <a:ext cx="876300" cy="28546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en-US" sz="1200" b="0" i="0">
                  <a:latin typeface="Cambria Math"/>
                </a:rPr>
                <a:t>𝑊</a:t>
              </a:r>
              <a:r>
                <a:rPr lang="ru-RU" sz="1200" b="0" i="0">
                  <a:latin typeface="Cambria Math"/>
                </a:rPr>
                <a:t>_(</a:t>
              </a:r>
              <a:r>
                <a:rPr lang="en-US" sz="1200" b="0" i="0">
                  <a:latin typeface="Cambria Math"/>
                </a:rPr>
                <a:t>𝑥,𝑚𝑖𝑛</a:t>
              </a:r>
              <a:r>
                <a:rPr lang="ru-RU" sz="1200" b="0" i="0">
                  <a:latin typeface="Cambria Math"/>
                </a:rPr>
                <a:t>)</a:t>
              </a:r>
              <a:r>
                <a:rPr lang="ru-RU" sz="1200"/>
                <a:t> =</a:t>
              </a:r>
            </a:p>
          </xdr:txBody>
        </xdr:sp>
      </mc:Fallback>
    </mc:AlternateContent>
    <xdr:clientData/>
  </xdr:oneCellAnchor>
  <xdr:oneCellAnchor>
    <xdr:from>
      <xdr:col>2</xdr:col>
      <xdr:colOff>409575</xdr:colOff>
      <xdr:row>272</xdr:row>
      <xdr:rowOff>161925</xdr:rowOff>
    </xdr:from>
    <xdr:ext cx="876300" cy="2939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6" name="TextBox 25"/>
            <xdr:cNvSpPr txBox="1"/>
          </xdr:nvSpPr>
          <xdr:spPr>
            <a:xfrm>
              <a:off x="2438400" y="48825150"/>
              <a:ext cx="876300" cy="2939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14:m>
                <m:oMath xmlns:m="http://schemas.openxmlformats.org/officeDocument/2006/math">
                  <m:sSub>
                    <m:sSubPr>
                      <m:ctrlPr>
                        <a:rPr lang="ru-RU" sz="1200" i="1">
                          <a:latin typeface="Cambria Math"/>
                        </a:rPr>
                      </m:ctrlPr>
                    </m:sSubPr>
                    <m:e>
                      <m:r>
                        <a:rPr lang="en-US" sz="1200" b="0" i="1">
                          <a:latin typeface="Cambria Math"/>
                        </a:rPr>
                        <m:t>𝑊</m:t>
                      </m:r>
                    </m:e>
                    <m:sub>
                      <m:r>
                        <a:rPr lang="en-US" sz="1200" b="0" i="1">
                          <a:latin typeface="Cambria Math"/>
                        </a:rPr>
                        <m:t>𝑥</m:t>
                      </m:r>
                      <m:r>
                        <a:rPr lang="en-US" sz="1200" b="0" i="1">
                          <a:latin typeface="Cambria Math"/>
                        </a:rPr>
                        <m:t>,факт</m:t>
                      </m:r>
                    </m:sub>
                  </m:sSub>
                </m:oMath>
              </a14:m>
              <a:r>
                <a:rPr lang="ru-RU" sz="1200"/>
                <a:t> =</a:t>
              </a:r>
            </a:p>
          </xdr:txBody>
        </xdr:sp>
      </mc:Choice>
      <mc:Fallback xmlns="">
        <xdr:sp macro="" textlink="">
          <xdr:nvSpPr>
            <xdr:cNvPr id="26" name="TextBox 25"/>
            <xdr:cNvSpPr txBox="1"/>
          </xdr:nvSpPr>
          <xdr:spPr>
            <a:xfrm>
              <a:off x="2438400" y="48825150"/>
              <a:ext cx="876300" cy="2939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en-US" sz="1200" b="0" i="0">
                  <a:latin typeface="Cambria Math"/>
                </a:rPr>
                <a:t>𝑊</a:t>
              </a:r>
              <a:r>
                <a:rPr lang="ru-RU" sz="1200" b="0" i="0">
                  <a:latin typeface="Cambria Math"/>
                </a:rPr>
                <a:t>_(</a:t>
              </a:r>
              <a:r>
                <a:rPr lang="en-US" sz="1200" b="0" i="0">
                  <a:latin typeface="Cambria Math"/>
                </a:rPr>
                <a:t>𝑥,факт</a:t>
              </a:r>
              <a:r>
                <a:rPr lang="ru-RU" sz="1200" b="0" i="0">
                  <a:latin typeface="Cambria Math"/>
                </a:rPr>
                <a:t>)</a:t>
              </a:r>
              <a:r>
                <a:rPr lang="ru-RU" sz="1200"/>
                <a:t> =</a:t>
              </a:r>
            </a:p>
          </xdr:txBody>
        </xdr:sp>
      </mc:Fallback>
    </mc:AlternateContent>
    <xdr:clientData/>
  </xdr:oneCellAnchor>
  <xdr:twoCellAnchor editAs="oneCell">
    <xdr:from>
      <xdr:col>0</xdr:col>
      <xdr:colOff>552450</xdr:colOff>
      <xdr:row>218</xdr:row>
      <xdr:rowOff>142875</xdr:rowOff>
    </xdr:from>
    <xdr:to>
      <xdr:col>1</xdr:col>
      <xdr:colOff>38001</xdr:colOff>
      <xdr:row>230</xdr:row>
      <xdr:rowOff>180670</xdr:rowOff>
    </xdr:to>
    <xdr:pic>
      <xdr:nvPicPr>
        <xdr:cNvPr id="27" name="Рисунок 26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552450" y="39033450"/>
          <a:ext cx="885726" cy="2438095"/>
        </a:xfrm>
        <a:prstGeom prst="rect">
          <a:avLst/>
        </a:prstGeom>
      </xdr:spPr>
    </xdr:pic>
    <xdr:clientData/>
  </xdr:twoCellAnchor>
  <xdr:oneCellAnchor>
    <xdr:from>
      <xdr:col>4</xdr:col>
      <xdr:colOff>47625</xdr:colOff>
      <xdr:row>220</xdr:row>
      <xdr:rowOff>42862</xdr:rowOff>
    </xdr:from>
    <xdr:ext cx="1238250" cy="2939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8" name="TextBox 27"/>
            <xdr:cNvSpPr txBox="1"/>
          </xdr:nvSpPr>
          <xdr:spPr>
            <a:xfrm>
              <a:off x="3371850" y="39333487"/>
              <a:ext cx="1238250" cy="2939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ru-RU" sz="1200" b="1" i="1">
                            <a:latin typeface="Cambria Math"/>
                          </a:rPr>
                        </m:ctrlPr>
                      </m:sSubPr>
                      <m:e>
                        <m:r>
                          <a:rPr lang="ru-RU" sz="1200" b="1" i="1">
                            <a:latin typeface="Cambria Math"/>
                            <a:ea typeface="Cambria Math"/>
                          </a:rPr>
                          <m:t>𝝀</m:t>
                        </m:r>
                      </m:e>
                      <m:sub>
                        <m:r>
                          <a:rPr lang="ru-RU" sz="1200" b="1" i="1">
                            <a:latin typeface="Cambria Math"/>
                          </a:rPr>
                          <m:t>факт</m:t>
                        </m:r>
                      </m:sub>
                    </m:sSub>
                    <m:r>
                      <a:rPr lang="ru-RU" sz="1200" b="1" i="1">
                        <a:latin typeface="Cambria Math"/>
                        <a:ea typeface="Cambria Math"/>
                      </a:rPr>
                      <m:t>≤</m:t>
                    </m:r>
                    <m:sSub>
                      <m:sSubPr>
                        <m:ctrlPr>
                          <a:rPr lang="ru-RU" sz="1200" b="1" i="1">
                            <a:latin typeface="Cambria Math"/>
                            <a:ea typeface="Cambria Math"/>
                          </a:rPr>
                        </m:ctrlPr>
                      </m:sSubPr>
                      <m:e>
                        <m:r>
                          <a:rPr lang="ru-RU" sz="1200" b="1" i="1">
                            <a:latin typeface="Cambria Math"/>
                            <a:ea typeface="Cambria Math"/>
                          </a:rPr>
                          <m:t>𝝀</m:t>
                        </m:r>
                      </m:e>
                      <m:sub>
                        <m:r>
                          <a:rPr lang="ru-RU" sz="1200" b="1" i="1">
                            <a:latin typeface="Cambria Math"/>
                            <a:ea typeface="Cambria Math"/>
                          </a:rPr>
                          <m:t>пр</m:t>
                        </m:r>
                      </m:sub>
                    </m:sSub>
                  </m:oMath>
                </m:oMathPara>
              </a14:m>
              <a:endParaRPr lang="ru-RU" sz="1200" b="1"/>
            </a:p>
          </xdr:txBody>
        </xdr:sp>
      </mc:Choice>
      <mc:Fallback xmlns="">
        <xdr:sp macro="" textlink="">
          <xdr:nvSpPr>
            <xdr:cNvPr id="28" name="TextBox 27"/>
            <xdr:cNvSpPr txBox="1"/>
          </xdr:nvSpPr>
          <xdr:spPr>
            <a:xfrm>
              <a:off x="3371850" y="39333487"/>
              <a:ext cx="1238250" cy="2939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ru-RU" sz="1200" b="1" i="0">
                  <a:latin typeface="Cambria Math"/>
                  <a:ea typeface="Cambria Math"/>
                </a:rPr>
                <a:t>𝝀_</a:t>
              </a:r>
              <a:r>
                <a:rPr lang="ru-RU" sz="1200" b="1" i="0">
                  <a:latin typeface="Cambria Math"/>
                </a:rPr>
                <a:t>факт</a:t>
              </a:r>
              <a:r>
                <a:rPr lang="ru-RU" sz="1200" b="1" i="0">
                  <a:latin typeface="Cambria Math"/>
                  <a:ea typeface="Cambria Math"/>
                </a:rPr>
                <a:t>≤𝝀_пр</a:t>
              </a:r>
              <a:endParaRPr lang="ru-RU" sz="1200" b="1"/>
            </a:p>
          </xdr:txBody>
        </xdr:sp>
      </mc:Fallback>
    </mc:AlternateContent>
    <xdr:clientData/>
  </xdr:oneCellAnchor>
  <xdr:oneCellAnchor>
    <xdr:from>
      <xdr:col>2</xdr:col>
      <xdr:colOff>190501</xdr:colOff>
      <xdr:row>221</xdr:row>
      <xdr:rowOff>152400</xdr:rowOff>
    </xdr:from>
    <xdr:ext cx="590550" cy="2771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9" name="TextBox 28"/>
            <xdr:cNvSpPr txBox="1"/>
          </xdr:nvSpPr>
          <xdr:spPr>
            <a:xfrm>
              <a:off x="2219326" y="39643050"/>
              <a:ext cx="590550" cy="2771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ru-RU" sz="1100" b="0" i="1">
                            <a:latin typeface="Cambria Math"/>
                          </a:rPr>
                        </m:ctrlPr>
                      </m:sSubPr>
                      <m:e>
                        <m:r>
                          <a:rPr lang="ru-RU" sz="1100" b="0" i="1">
                            <a:latin typeface="Cambria Math"/>
                            <a:ea typeface="Cambria Math"/>
                          </a:rPr>
                          <m:t>𝜆</m:t>
                        </m:r>
                      </m:e>
                      <m:sub>
                        <m:r>
                          <a:rPr lang="ru-RU" sz="1100" b="0" i="1">
                            <a:latin typeface="Cambria Math"/>
                          </a:rPr>
                          <m:t>факт</m:t>
                        </m:r>
                      </m:sub>
                    </m:sSub>
                  </m:oMath>
                </m:oMathPara>
              </a14:m>
              <a:endParaRPr lang="ru-RU" sz="1100" b="0"/>
            </a:p>
          </xdr:txBody>
        </xdr:sp>
      </mc:Choice>
      <mc:Fallback xmlns="">
        <xdr:sp macro="" textlink="">
          <xdr:nvSpPr>
            <xdr:cNvPr id="29" name="TextBox 28"/>
            <xdr:cNvSpPr txBox="1"/>
          </xdr:nvSpPr>
          <xdr:spPr>
            <a:xfrm>
              <a:off x="2219326" y="39643050"/>
              <a:ext cx="590550" cy="2771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ru-RU" sz="1100" b="0" i="0">
                  <a:latin typeface="Cambria Math"/>
                  <a:ea typeface="Cambria Math"/>
                </a:rPr>
                <a:t>𝜆_</a:t>
              </a:r>
              <a:r>
                <a:rPr lang="ru-RU" sz="1100" b="0" i="0">
                  <a:latin typeface="Cambria Math"/>
                </a:rPr>
                <a:t>факт</a:t>
              </a:r>
              <a:endParaRPr lang="ru-RU" sz="1100" b="0"/>
            </a:p>
          </xdr:txBody>
        </xdr:sp>
      </mc:Fallback>
    </mc:AlternateContent>
    <xdr:clientData/>
  </xdr:oneCellAnchor>
  <xdr:oneCellAnchor>
    <xdr:from>
      <xdr:col>4</xdr:col>
      <xdr:colOff>142875</xdr:colOff>
      <xdr:row>223</xdr:row>
      <xdr:rowOff>14287</xdr:rowOff>
    </xdr:from>
    <xdr:ext cx="990600" cy="447751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0" name="TextBox 29"/>
            <xdr:cNvSpPr txBox="1"/>
          </xdr:nvSpPr>
          <xdr:spPr>
            <a:xfrm>
              <a:off x="3467100" y="39904987"/>
              <a:ext cx="990600" cy="44775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ru-RU" sz="1100" i="1">
                            <a:latin typeface="Cambria Math"/>
                          </a:rPr>
                        </m:ctrlPr>
                      </m:sSubPr>
                      <m:e>
                        <m:r>
                          <a:rPr lang="ru-RU" sz="1100" i="1">
                            <a:latin typeface="Cambria Math"/>
                            <a:ea typeface="Cambria Math"/>
                          </a:rPr>
                          <m:t>𝜆</m:t>
                        </m:r>
                      </m:e>
                      <m:sub>
                        <m:r>
                          <a:rPr lang="ru-RU" sz="1100" b="0" i="1">
                            <a:latin typeface="Cambria Math"/>
                          </a:rPr>
                          <m:t>факт</m:t>
                        </m:r>
                      </m:sub>
                    </m:sSub>
                    <m:r>
                      <a:rPr lang="ru-RU" sz="1100" b="0" i="1">
                        <a:latin typeface="Cambria Math"/>
                      </a:rPr>
                      <m:t>=</m:t>
                    </m:r>
                    <m:f>
                      <m:fPr>
                        <m:ctrlPr>
                          <a:rPr lang="ru-RU" sz="1100" b="0" i="1">
                            <a:latin typeface="Cambria Math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lang="ru-RU" sz="1100" b="0" i="1">
                                <a:latin typeface="Cambria Math"/>
                              </a:rPr>
                            </m:ctrlPr>
                          </m:sSubPr>
                          <m:e>
                            <m:r>
                              <a:rPr lang="en-US" sz="1100" b="0" i="1">
                                <a:latin typeface="Cambria Math"/>
                              </a:rPr>
                              <m:t>𝑙</m:t>
                            </m:r>
                          </m:e>
                          <m:sub>
                            <m:r>
                              <a:rPr lang="en-US" sz="1100" b="0" i="1">
                                <a:latin typeface="Cambria Math"/>
                              </a:rPr>
                              <m:t>𝑒𝑓</m:t>
                            </m:r>
                          </m:sub>
                        </m:sSub>
                      </m:num>
                      <m:den>
                        <m:sSub>
                          <m:sSubPr>
                            <m:ctrlPr>
                              <a:rPr lang="ru-RU" sz="1100" b="0" i="1">
                                <a:latin typeface="Cambria Math"/>
                              </a:rPr>
                            </m:ctrlPr>
                          </m:sSubPr>
                          <m:e>
                            <m:r>
                              <a:rPr lang="en-US" sz="1100" b="0" i="1">
                                <a:latin typeface="Cambria Math"/>
                              </a:rPr>
                              <m:t>𝑖</m:t>
                            </m:r>
                          </m:e>
                          <m:sub>
                            <m:r>
                              <a:rPr lang="en-US" sz="1100" b="0" i="1">
                                <a:latin typeface="Cambria Math"/>
                              </a:rPr>
                              <m:t>𝑜𝑐</m:t>
                            </m:r>
                          </m:sub>
                        </m:sSub>
                      </m:den>
                    </m:f>
                  </m:oMath>
                </m:oMathPara>
              </a14:m>
              <a:endParaRPr lang="ru-RU" sz="1100"/>
            </a:p>
          </xdr:txBody>
        </xdr:sp>
      </mc:Choice>
      <mc:Fallback xmlns="">
        <xdr:sp macro="" textlink="">
          <xdr:nvSpPr>
            <xdr:cNvPr id="30" name="TextBox 29"/>
            <xdr:cNvSpPr txBox="1"/>
          </xdr:nvSpPr>
          <xdr:spPr>
            <a:xfrm>
              <a:off x="3467100" y="39904987"/>
              <a:ext cx="990600" cy="44775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ru-RU" sz="1100" i="0">
                  <a:latin typeface="Cambria Math"/>
                  <a:ea typeface="Cambria Math"/>
                </a:rPr>
                <a:t>𝜆_</a:t>
              </a:r>
              <a:r>
                <a:rPr lang="ru-RU" sz="1100" b="0" i="0">
                  <a:latin typeface="Cambria Math"/>
                </a:rPr>
                <a:t>факт=</a:t>
              </a:r>
              <a:r>
                <a:rPr lang="en-US" sz="1100" b="0" i="0">
                  <a:latin typeface="Cambria Math"/>
                </a:rPr>
                <a:t>𝑙</a:t>
              </a:r>
              <a:r>
                <a:rPr lang="ru-RU" sz="1100" b="0" i="0">
                  <a:latin typeface="Cambria Math"/>
                </a:rPr>
                <a:t>_</a:t>
              </a:r>
              <a:r>
                <a:rPr lang="en-US" sz="1100" b="0" i="0">
                  <a:latin typeface="Cambria Math"/>
                </a:rPr>
                <a:t>𝑒𝑓</a:t>
              </a:r>
              <a:r>
                <a:rPr lang="ru-RU" sz="1100" b="0" i="0">
                  <a:latin typeface="Cambria Math"/>
                </a:rPr>
                <a:t>/</a:t>
              </a:r>
              <a:r>
                <a:rPr lang="en-US" sz="1100" b="0" i="0">
                  <a:latin typeface="Cambria Math"/>
                </a:rPr>
                <a:t>𝑖</a:t>
              </a:r>
              <a:r>
                <a:rPr lang="ru-RU" sz="1100" b="0" i="0">
                  <a:latin typeface="Cambria Math"/>
                </a:rPr>
                <a:t>_</a:t>
              </a:r>
              <a:r>
                <a:rPr lang="en-US" sz="1100" b="0" i="0">
                  <a:latin typeface="Cambria Math"/>
                </a:rPr>
                <a:t>𝑜𝑐 </a:t>
              </a:r>
              <a:endParaRPr lang="ru-RU" sz="1100"/>
            </a:p>
          </xdr:txBody>
        </xdr:sp>
      </mc:Fallback>
    </mc:AlternateContent>
    <xdr:clientData/>
  </xdr:one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876300</xdr:colOff>
          <xdr:row>55</xdr:row>
          <xdr:rowOff>2095500</xdr:rowOff>
        </xdr:from>
        <xdr:to>
          <xdr:col>3</xdr:col>
          <xdr:colOff>571500</xdr:colOff>
          <xdr:row>59</xdr:row>
          <xdr:rowOff>95250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533400</xdr:colOff>
          <xdr:row>204</xdr:row>
          <xdr:rowOff>85725</xdr:rowOff>
        </xdr:from>
        <xdr:to>
          <xdr:col>2</xdr:col>
          <xdr:colOff>419100</xdr:colOff>
          <xdr:row>207</xdr:row>
          <xdr:rowOff>104775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0</xdr:col>
      <xdr:colOff>104775</xdr:colOff>
      <xdr:row>149</xdr:row>
      <xdr:rowOff>85726</xdr:rowOff>
    </xdr:from>
    <xdr:to>
      <xdr:col>2</xdr:col>
      <xdr:colOff>266699</xdr:colOff>
      <xdr:row>156</xdr:row>
      <xdr:rowOff>174963</xdr:rowOff>
    </xdr:to>
    <xdr:pic>
      <xdr:nvPicPr>
        <xdr:cNvPr id="33" name="Рисунок 32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04775" y="25469851"/>
          <a:ext cx="2190749" cy="145131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168</xdr:row>
      <xdr:rowOff>85726</xdr:rowOff>
    </xdr:from>
    <xdr:to>
      <xdr:col>8</xdr:col>
      <xdr:colOff>457200</xdr:colOff>
      <xdr:row>171</xdr:row>
      <xdr:rowOff>85726</xdr:rowOff>
    </xdr:to>
    <xdr:pic>
      <xdr:nvPicPr>
        <xdr:cNvPr id="34" name="Рисунок 33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0" y="29089351"/>
          <a:ext cx="6029325" cy="571500"/>
        </a:xfrm>
        <a:prstGeom prst="rect">
          <a:avLst/>
        </a:prstGeom>
      </xdr:spPr>
    </xdr:pic>
    <xdr:clientData/>
  </xdr:twoCellAnchor>
  <xdr:twoCellAnchor editAs="oneCell">
    <xdr:from>
      <xdr:col>0</xdr:col>
      <xdr:colOff>304801</xdr:colOff>
      <xdr:row>171</xdr:row>
      <xdr:rowOff>104776</xdr:rowOff>
    </xdr:from>
    <xdr:to>
      <xdr:col>2</xdr:col>
      <xdr:colOff>303815</xdr:colOff>
      <xdr:row>185</xdr:row>
      <xdr:rowOff>104775</xdr:rowOff>
    </xdr:to>
    <xdr:pic>
      <xdr:nvPicPr>
        <xdr:cNvPr id="35" name="Рисунок 34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304801" y="29679901"/>
          <a:ext cx="2027839" cy="26669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188</xdr:row>
      <xdr:rowOff>19049</xdr:rowOff>
    </xdr:from>
    <xdr:to>
      <xdr:col>7</xdr:col>
      <xdr:colOff>514350</xdr:colOff>
      <xdr:row>198</xdr:row>
      <xdr:rowOff>28574</xdr:rowOff>
    </xdr:to>
    <xdr:pic>
      <xdr:nvPicPr>
        <xdr:cNvPr id="36" name="Рисунок 35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32832674"/>
          <a:ext cx="5524500" cy="19145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284"/>
  <sheetViews>
    <sheetView tabSelected="1" view="pageLayout" topLeftCell="A185" zoomScaleNormal="100" workbookViewId="0">
      <selection activeCell="J164" sqref="J164"/>
    </sheetView>
  </sheetViews>
  <sheetFormatPr defaultRowHeight="15" x14ac:dyDescent="0.25"/>
  <cols>
    <col min="1" max="1" width="19.5703125" customWidth="1"/>
    <col min="2" max="2" width="8.85546875" customWidth="1"/>
    <col min="3" max="4" width="9" customWidth="1"/>
    <col min="5" max="5" width="7.42578125" customWidth="1"/>
    <col min="6" max="6" width="7.5703125" customWidth="1"/>
    <col min="7" max="7" width="8.5703125" customWidth="1"/>
    <col min="8" max="8" width="7.85546875" customWidth="1"/>
    <col min="9" max="9" width="7.7109375" customWidth="1"/>
    <col min="10" max="10" width="6.85546875" customWidth="1"/>
    <col min="11" max="11" width="5.28515625" customWidth="1"/>
    <col min="12" max="12" width="9.140625" customWidth="1"/>
    <col min="13" max="18" width="9.140625" hidden="1" customWidth="1"/>
    <col min="19" max="36" width="9.140625" customWidth="1"/>
  </cols>
  <sheetData>
    <row r="1" spans="1:25" ht="15.75" thickBot="1" x14ac:dyDescent="0.3">
      <c r="A1" s="1"/>
      <c r="B1" s="1"/>
      <c r="C1" s="1"/>
      <c r="D1" s="1"/>
      <c r="E1" s="1"/>
      <c r="F1" s="1"/>
      <c r="G1" s="1"/>
      <c r="H1" s="2"/>
      <c r="I1" s="3" t="s">
        <v>0</v>
      </c>
      <c r="J1" s="1"/>
      <c r="K1" s="1"/>
    </row>
    <row r="2" spans="1:25" ht="15.75" thickBot="1" x14ac:dyDescent="0.3">
      <c r="A2" s="1"/>
      <c r="B2" s="1"/>
      <c r="C2" s="1"/>
      <c r="D2" s="1"/>
      <c r="E2" s="1"/>
      <c r="F2" s="1"/>
      <c r="G2" s="1"/>
      <c r="H2" s="4"/>
      <c r="I2" s="3" t="s">
        <v>1</v>
      </c>
      <c r="J2" s="1"/>
      <c r="K2" s="1"/>
    </row>
    <row r="3" spans="1:25" x14ac:dyDescent="0.25">
      <c r="A3" s="1"/>
      <c r="B3" s="1"/>
      <c r="C3" s="1"/>
      <c r="D3" s="1"/>
      <c r="E3" s="1"/>
      <c r="F3" s="1"/>
      <c r="G3" s="1"/>
      <c r="H3" s="5"/>
      <c r="I3" s="3" t="s">
        <v>2</v>
      </c>
      <c r="J3" s="1"/>
      <c r="K3" s="1"/>
    </row>
    <row r="4" spans="1:25" hidden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25" hidden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25" ht="26.25" customHeight="1" x14ac:dyDescent="0.25">
      <c r="A6" s="206" t="s">
        <v>3</v>
      </c>
      <c r="B6" s="206"/>
      <c r="C6" s="206"/>
      <c r="D6" s="206"/>
      <c r="E6" s="206"/>
      <c r="F6" s="206"/>
      <c r="G6" s="206"/>
      <c r="H6" s="206"/>
      <c r="I6" s="206"/>
      <c r="J6" s="206"/>
      <c r="K6" s="206"/>
    </row>
    <row r="7" spans="1:25" ht="19.5" thickBot="1" x14ac:dyDescent="0.35">
      <c r="A7" s="207" t="s">
        <v>4</v>
      </c>
      <c r="B7" s="207"/>
      <c r="C7" s="207"/>
      <c r="D7" s="207"/>
      <c r="E7" s="207"/>
      <c r="F7" s="207"/>
      <c r="G7" s="207"/>
      <c r="H7" s="207"/>
      <c r="I7" s="207"/>
      <c r="J7" s="207"/>
      <c r="K7" s="207"/>
      <c r="Q7" s="6"/>
      <c r="R7" s="6"/>
      <c r="S7" s="6"/>
      <c r="T7" s="6"/>
      <c r="U7" s="6"/>
      <c r="V7" s="6"/>
      <c r="W7" s="6"/>
      <c r="X7" s="6"/>
      <c r="Y7" s="6"/>
    </row>
    <row r="8" spans="1:25" ht="21.75" hidden="1" thickBot="1" x14ac:dyDescent="0.4">
      <c r="A8" s="7"/>
      <c r="B8" s="1"/>
      <c r="C8" s="1"/>
      <c r="D8" s="1"/>
      <c r="E8" s="1"/>
      <c r="F8" s="1"/>
      <c r="G8" s="1"/>
      <c r="H8" s="1"/>
      <c r="I8" s="1"/>
      <c r="J8" s="1"/>
      <c r="K8" s="1"/>
      <c r="Q8" s="8"/>
      <c r="R8" s="8"/>
      <c r="S8" s="8"/>
      <c r="T8" s="8"/>
      <c r="U8" s="8"/>
      <c r="V8" s="8"/>
      <c r="W8" s="8"/>
      <c r="X8" s="8"/>
      <c r="Y8" s="8"/>
    </row>
    <row r="9" spans="1:25" ht="30.75" customHeight="1" thickBot="1" x14ac:dyDescent="0.3">
      <c r="A9" s="9" t="s">
        <v>5</v>
      </c>
      <c r="B9" s="208" t="s">
        <v>244</v>
      </c>
      <c r="C9" s="209"/>
      <c r="D9" s="209"/>
      <c r="E9" s="209"/>
      <c r="F9" s="209"/>
      <c r="G9" s="209"/>
      <c r="H9" s="209"/>
      <c r="I9" s="209"/>
      <c r="J9" s="210"/>
      <c r="K9" s="1"/>
      <c r="N9" t="s">
        <v>6</v>
      </c>
      <c r="P9" t="s">
        <v>7</v>
      </c>
      <c r="Q9">
        <v>17</v>
      </c>
    </row>
    <row r="10" spans="1:25" ht="34.5" customHeight="1" thickBot="1" x14ac:dyDescent="0.3">
      <c r="A10" s="9" t="s">
        <v>8</v>
      </c>
      <c r="B10" s="208" t="s">
        <v>243</v>
      </c>
      <c r="C10" s="209"/>
      <c r="D10" s="209"/>
      <c r="E10" s="209"/>
      <c r="F10" s="209"/>
      <c r="G10" s="209"/>
      <c r="H10" s="209"/>
      <c r="I10" s="209"/>
      <c r="J10" s="210"/>
      <c r="K10" s="1"/>
      <c r="N10" t="s">
        <v>9</v>
      </c>
      <c r="P10" t="s">
        <v>10</v>
      </c>
      <c r="Q10" s="10">
        <v>23</v>
      </c>
    </row>
    <row r="11" spans="1:25" ht="16.5" hidden="1" thickBot="1" x14ac:dyDescent="0.3">
      <c r="A11" s="11"/>
      <c r="B11" s="1"/>
      <c r="C11" s="1"/>
      <c r="D11" s="1"/>
      <c r="E11" s="1"/>
      <c r="F11" s="1"/>
      <c r="G11" s="1"/>
      <c r="H11" s="1"/>
      <c r="I11" s="1"/>
      <c r="J11" s="1"/>
      <c r="K11" s="1"/>
      <c r="N11" t="s">
        <v>11</v>
      </c>
      <c r="P11" t="s">
        <v>12</v>
      </c>
      <c r="Q11" s="10">
        <v>30</v>
      </c>
    </row>
    <row r="12" spans="1:25" ht="16.5" thickBot="1" x14ac:dyDescent="0.3">
      <c r="A12" s="12" t="s">
        <v>13</v>
      </c>
      <c r="B12" s="1"/>
      <c r="C12" s="1"/>
      <c r="D12" s="1"/>
      <c r="E12" s="211" t="s">
        <v>9</v>
      </c>
      <c r="F12" s="212"/>
      <c r="G12" s="213"/>
      <c r="H12" s="13" t="s">
        <v>14</v>
      </c>
      <c r="I12" s="14" t="str">
        <f>IF(E12=N9,P9,IF(E12=N10,P10,IF(E12=N11,P11,IF(E12=N12,P12,IF(E12=N13,P13,IF(E12=N14,P14,IF(E12=N15,P15,P16)))))))</f>
        <v>23 кгс/м²</v>
      </c>
      <c r="J12" s="1"/>
      <c r="K12" s="1"/>
      <c r="N12" t="s">
        <v>15</v>
      </c>
      <c r="P12" t="s">
        <v>16</v>
      </c>
      <c r="Q12" s="10">
        <v>38</v>
      </c>
    </row>
    <row r="13" spans="1:25" ht="15.75" thickBot="1" x14ac:dyDescent="0.3">
      <c r="A13" s="1" t="s">
        <v>17</v>
      </c>
      <c r="B13" s="1"/>
      <c r="C13" s="1"/>
      <c r="D13" s="1"/>
      <c r="E13" s="15"/>
      <c r="F13" s="15"/>
      <c r="G13" s="1"/>
      <c r="H13" s="1"/>
      <c r="I13" s="1"/>
      <c r="J13" s="1"/>
      <c r="K13" s="1"/>
      <c r="N13" t="s">
        <v>18</v>
      </c>
      <c r="P13" t="s">
        <v>19</v>
      </c>
      <c r="Q13" s="10">
        <v>48</v>
      </c>
    </row>
    <row r="14" spans="1:25" ht="17.25" customHeight="1" thickBot="1" x14ac:dyDescent="0.3">
      <c r="A14" s="11" t="s">
        <v>20</v>
      </c>
      <c r="B14" s="1"/>
      <c r="C14" s="1"/>
      <c r="D14" s="1"/>
      <c r="E14" s="214" t="s">
        <v>21</v>
      </c>
      <c r="F14" s="215"/>
      <c r="G14" s="1"/>
      <c r="H14" s="1"/>
      <c r="I14" s="1"/>
      <c r="J14" s="1"/>
      <c r="K14" s="1"/>
      <c r="N14" t="s">
        <v>22</v>
      </c>
      <c r="P14" t="s">
        <v>23</v>
      </c>
      <c r="Q14" s="10">
        <v>60</v>
      </c>
    </row>
    <row r="15" spans="1:25" ht="16.5" thickBot="1" x14ac:dyDescent="0.3">
      <c r="A15" s="11"/>
      <c r="B15" s="16"/>
      <c r="C15" s="16"/>
      <c r="D15" s="16"/>
      <c r="E15" s="16"/>
      <c r="F15" s="16"/>
      <c r="G15" s="16"/>
      <c r="H15" s="16"/>
      <c r="I15" s="16"/>
      <c r="J15" s="1"/>
      <c r="K15" s="1"/>
      <c r="N15" t="s">
        <v>24</v>
      </c>
      <c r="P15" t="s">
        <v>25</v>
      </c>
      <c r="Q15" s="10">
        <v>73</v>
      </c>
    </row>
    <row r="16" spans="1:25" ht="15.75" customHeight="1" x14ac:dyDescent="0.25">
      <c r="A16" s="17" t="s">
        <v>26</v>
      </c>
      <c r="B16" s="216" t="s">
        <v>27</v>
      </c>
      <c r="C16" s="217"/>
      <c r="D16" s="217"/>
      <c r="E16" s="217"/>
      <c r="F16" s="217"/>
      <c r="G16" s="217"/>
      <c r="H16" s="217"/>
      <c r="I16" s="217"/>
      <c r="J16" s="218"/>
      <c r="K16" s="1"/>
      <c r="N16" t="s">
        <v>28</v>
      </c>
      <c r="P16" t="s">
        <v>29</v>
      </c>
      <c r="Q16" s="10">
        <v>85</v>
      </c>
    </row>
    <row r="17" spans="1:16" ht="15" customHeight="1" thickBot="1" x14ac:dyDescent="0.3">
      <c r="A17" s="11"/>
      <c r="B17" s="219"/>
      <c r="C17" s="220"/>
      <c r="D17" s="220"/>
      <c r="E17" s="220"/>
      <c r="F17" s="220"/>
      <c r="G17" s="220"/>
      <c r="H17" s="220"/>
      <c r="I17" s="220"/>
      <c r="J17" s="221"/>
      <c r="K17" s="1"/>
    </row>
    <row r="18" spans="1:16" ht="15.75" hidden="1" x14ac:dyDescent="0.25">
      <c r="A18" s="11"/>
      <c r="B18" s="18"/>
      <c r="C18" s="18"/>
      <c r="D18" s="18"/>
      <c r="E18" s="18"/>
      <c r="F18" s="18"/>
      <c r="G18" s="18"/>
      <c r="H18" s="18"/>
      <c r="I18" s="18"/>
      <c r="J18" s="1"/>
      <c r="K18" s="1"/>
    </row>
    <row r="19" spans="1:16" ht="15.75" x14ac:dyDescent="0.25">
      <c r="A19" s="11" t="s">
        <v>30</v>
      </c>
      <c r="B19" s="1"/>
      <c r="C19" s="1"/>
      <c r="D19" s="1"/>
      <c r="E19" s="1"/>
      <c r="F19" s="1"/>
      <c r="G19" s="1"/>
      <c r="H19" s="1"/>
      <c r="I19" s="1"/>
      <c r="J19" s="1"/>
      <c r="K19" s="1"/>
      <c r="N19" t="s">
        <v>31</v>
      </c>
      <c r="P19" t="s">
        <v>32</v>
      </c>
    </row>
    <row r="20" spans="1:16" ht="15.75" thickBot="1" x14ac:dyDescent="0.3">
      <c r="A20" s="1" t="s">
        <v>33</v>
      </c>
      <c r="B20" s="1"/>
      <c r="C20" s="19"/>
      <c r="D20" s="1"/>
      <c r="E20" s="1"/>
      <c r="F20" s="1"/>
      <c r="G20" s="1"/>
      <c r="H20" s="1"/>
      <c r="I20" s="1"/>
      <c r="J20" s="1"/>
      <c r="K20" s="1"/>
      <c r="N20" t="s">
        <v>21</v>
      </c>
      <c r="P20" t="s">
        <v>34</v>
      </c>
    </row>
    <row r="21" spans="1:16" ht="16.5" hidden="1" thickBot="1" x14ac:dyDescent="0.3">
      <c r="A21" s="11"/>
      <c r="B21" s="1"/>
      <c r="C21" s="1"/>
      <c r="D21" s="1"/>
      <c r="E21" s="1"/>
      <c r="F21" s="1"/>
      <c r="G21" s="1"/>
      <c r="H21" s="1"/>
      <c r="I21" s="1"/>
      <c r="J21" s="1"/>
      <c r="K21" s="1"/>
      <c r="N21" t="s">
        <v>35</v>
      </c>
    </row>
    <row r="22" spans="1:16" ht="16.5" thickBot="1" x14ac:dyDescent="0.3">
      <c r="A22" s="17" t="s">
        <v>36</v>
      </c>
      <c r="B22" s="214" t="s">
        <v>37</v>
      </c>
      <c r="C22" s="215"/>
      <c r="D22" s="1"/>
      <c r="E22" s="1"/>
      <c r="F22" s="1"/>
      <c r="G22" s="1"/>
      <c r="H22" s="1"/>
      <c r="I22" s="1"/>
      <c r="J22" s="1"/>
      <c r="K22" s="1"/>
      <c r="N22" t="s">
        <v>38</v>
      </c>
    </row>
    <row r="23" spans="1:16" ht="16.5" hidden="1" thickBot="1" x14ac:dyDescent="0.3">
      <c r="A23" s="17"/>
      <c r="B23" s="15"/>
      <c r="C23" s="15"/>
      <c r="D23" s="1"/>
      <c r="E23" s="1"/>
      <c r="F23" s="1"/>
      <c r="G23" s="1"/>
      <c r="H23" s="1"/>
      <c r="I23" s="1"/>
      <c r="J23" s="1"/>
      <c r="K23" s="1"/>
      <c r="N23" t="s">
        <v>39</v>
      </c>
    </row>
    <row r="24" spans="1:16" ht="16.5" thickBot="1" x14ac:dyDescent="0.3">
      <c r="A24" s="222" t="s">
        <v>40</v>
      </c>
      <c r="B24" s="222"/>
      <c r="C24" s="223" t="s">
        <v>34</v>
      </c>
      <c r="D24" s="224"/>
      <c r="E24" s="224"/>
      <c r="F24" s="225"/>
      <c r="G24" s="1"/>
      <c r="H24" s="1"/>
      <c r="I24" s="1"/>
      <c r="J24" s="1"/>
      <c r="K24" s="1"/>
      <c r="N24" t="s">
        <v>41</v>
      </c>
    </row>
    <row r="25" spans="1:16" ht="15.75" hidden="1" x14ac:dyDescent="0.25">
      <c r="A25" s="17"/>
      <c r="B25" s="20"/>
      <c r="C25" s="21"/>
      <c r="D25" s="22"/>
      <c r="E25" s="22"/>
      <c r="F25" s="22"/>
      <c r="G25" s="1"/>
      <c r="H25" s="1"/>
      <c r="I25" s="1"/>
      <c r="J25" s="1"/>
      <c r="K25" s="1"/>
      <c r="N25" t="s">
        <v>42</v>
      </c>
    </row>
    <row r="26" spans="1:16" ht="15.75" hidden="1" x14ac:dyDescent="0.25">
      <c r="A26" s="17"/>
      <c r="B26" s="20"/>
      <c r="C26" s="21"/>
      <c r="D26" s="22"/>
      <c r="E26" s="22"/>
      <c r="F26" s="22"/>
      <c r="G26" s="1"/>
      <c r="H26" s="1"/>
      <c r="I26" s="1"/>
      <c r="J26" s="1"/>
      <c r="K26" s="1"/>
      <c r="N26" t="s">
        <v>43</v>
      </c>
    </row>
    <row r="27" spans="1:16" ht="15.75" hidden="1" x14ac:dyDescent="0.25">
      <c r="A27" s="17"/>
      <c r="B27" s="20"/>
      <c r="C27" s="21"/>
      <c r="D27" s="22"/>
      <c r="E27" s="22"/>
      <c r="F27" s="22"/>
      <c r="G27" s="1"/>
      <c r="H27" s="1"/>
      <c r="I27" s="1"/>
      <c r="J27" s="1"/>
      <c r="K27" s="1"/>
    </row>
    <row r="28" spans="1:16" ht="15.75" hidden="1" x14ac:dyDescent="0.25">
      <c r="A28" s="17"/>
      <c r="B28" s="20"/>
      <c r="C28" s="21"/>
      <c r="D28" s="22"/>
      <c r="E28" s="22"/>
      <c r="F28" s="22"/>
      <c r="G28" s="1"/>
      <c r="H28" s="1"/>
      <c r="I28" s="1"/>
      <c r="J28" s="1"/>
      <c r="K28" s="1"/>
    </row>
    <row r="29" spans="1:16" ht="15.75" hidden="1" x14ac:dyDescent="0.25">
      <c r="A29" s="17"/>
      <c r="B29" s="20"/>
      <c r="C29" s="21"/>
      <c r="D29" s="22"/>
      <c r="E29" s="22"/>
      <c r="F29" s="22"/>
      <c r="G29" s="1"/>
      <c r="H29" s="1"/>
      <c r="I29" s="1"/>
      <c r="J29" s="1"/>
      <c r="K29" s="1"/>
    </row>
    <row r="30" spans="1:16" ht="15.75" hidden="1" x14ac:dyDescent="0.25">
      <c r="A30" s="17"/>
      <c r="B30" s="20"/>
      <c r="C30" s="21"/>
      <c r="D30" s="22"/>
      <c r="E30" s="22"/>
      <c r="F30" s="22"/>
      <c r="G30" s="1"/>
      <c r="H30" s="1"/>
      <c r="I30" s="1"/>
      <c r="J30" s="1"/>
      <c r="K30" s="1"/>
    </row>
    <row r="31" spans="1:16" ht="15.75" hidden="1" x14ac:dyDescent="0.25">
      <c r="A31" s="17"/>
      <c r="B31" s="20"/>
      <c r="C31" s="21"/>
      <c r="D31" s="22"/>
      <c r="E31" s="22"/>
      <c r="F31" s="22"/>
      <c r="G31" s="1"/>
      <c r="H31" s="1"/>
      <c r="I31" s="1"/>
      <c r="J31" s="1"/>
      <c r="K31" s="1"/>
    </row>
    <row r="32" spans="1:16" ht="15.75" hidden="1" x14ac:dyDescent="0.25">
      <c r="A32" s="17"/>
      <c r="B32" s="20"/>
      <c r="C32" s="21"/>
      <c r="D32" s="22"/>
      <c r="E32" s="22"/>
      <c r="F32" s="22"/>
      <c r="G32" s="1"/>
      <c r="H32" s="1"/>
      <c r="I32" s="1"/>
      <c r="J32" s="1"/>
      <c r="K32" s="1"/>
    </row>
    <row r="33" spans="1:11" ht="15.75" hidden="1" x14ac:dyDescent="0.25">
      <c r="A33" s="17"/>
      <c r="B33" s="20"/>
      <c r="C33" s="21"/>
      <c r="D33" s="22"/>
      <c r="E33" s="22"/>
      <c r="F33" s="22"/>
      <c r="G33" s="1"/>
      <c r="H33" s="1"/>
      <c r="I33" s="1"/>
      <c r="J33" s="1"/>
      <c r="K33" s="1"/>
    </row>
    <row r="34" spans="1:11" ht="15.75" hidden="1" x14ac:dyDescent="0.25">
      <c r="A34" s="17"/>
      <c r="B34" s="20"/>
      <c r="C34" s="21"/>
      <c r="D34" s="22"/>
      <c r="E34" s="22"/>
      <c r="F34" s="22"/>
      <c r="G34" s="1"/>
      <c r="H34" s="1"/>
      <c r="I34" s="1"/>
      <c r="J34" s="1"/>
      <c r="K34" s="1"/>
    </row>
    <row r="35" spans="1:11" ht="15.75" hidden="1" x14ac:dyDescent="0.25">
      <c r="A35" s="17"/>
      <c r="B35" s="20"/>
      <c r="C35" s="21"/>
      <c r="D35" s="22"/>
      <c r="E35" s="22"/>
      <c r="F35" s="22"/>
      <c r="G35" s="1"/>
      <c r="H35" s="1"/>
      <c r="I35" s="1"/>
      <c r="J35" s="1"/>
      <c r="K35" s="1"/>
    </row>
    <row r="36" spans="1:11" ht="15.75" hidden="1" x14ac:dyDescent="0.25">
      <c r="A36" s="17"/>
      <c r="B36" s="20"/>
      <c r="C36" s="21"/>
      <c r="D36" s="22"/>
      <c r="E36" s="22"/>
      <c r="F36" s="22"/>
      <c r="G36" s="1"/>
      <c r="H36" s="1"/>
      <c r="I36" s="1"/>
      <c r="J36" s="1"/>
      <c r="K36" s="1"/>
    </row>
    <row r="37" spans="1:11" ht="15.75" hidden="1" x14ac:dyDescent="0.25">
      <c r="A37" s="17"/>
      <c r="B37" s="20"/>
      <c r="C37" s="21"/>
      <c r="D37" s="22"/>
      <c r="E37" s="22"/>
      <c r="F37" s="22"/>
      <c r="G37" s="1"/>
      <c r="H37" s="1"/>
      <c r="I37" s="1"/>
      <c r="J37" s="1"/>
      <c r="K37" s="1"/>
    </row>
    <row r="38" spans="1:11" ht="15.75" hidden="1" x14ac:dyDescent="0.25">
      <c r="A38" s="17"/>
      <c r="B38" s="20"/>
      <c r="C38" s="21"/>
      <c r="D38" s="22"/>
      <c r="E38" s="22"/>
      <c r="F38" s="22"/>
      <c r="G38" s="1"/>
      <c r="H38" s="1"/>
      <c r="I38" s="1"/>
      <c r="J38" s="1"/>
      <c r="K38" s="1"/>
    </row>
    <row r="39" spans="1:11" ht="15.75" hidden="1" x14ac:dyDescent="0.25">
      <c r="A39" s="17"/>
      <c r="B39" s="20"/>
      <c r="C39" s="21"/>
      <c r="D39" s="22"/>
      <c r="E39" s="22"/>
      <c r="F39" s="22"/>
      <c r="G39" s="1"/>
      <c r="H39" s="1"/>
      <c r="I39" s="1"/>
      <c r="J39" s="1"/>
      <c r="K39" s="1"/>
    </row>
    <row r="40" spans="1:11" ht="15.75" hidden="1" x14ac:dyDescent="0.25">
      <c r="A40" s="17"/>
      <c r="B40" s="20"/>
      <c r="C40" s="21"/>
      <c r="D40" s="22"/>
      <c r="E40" s="22"/>
      <c r="F40" s="22"/>
      <c r="G40" s="1"/>
      <c r="H40" s="1"/>
      <c r="I40" s="1"/>
      <c r="J40" s="1"/>
      <c r="K40" s="1"/>
    </row>
    <row r="41" spans="1:11" ht="15.75" hidden="1" x14ac:dyDescent="0.25">
      <c r="A41" s="17"/>
      <c r="B41" s="20"/>
      <c r="C41" s="21"/>
      <c r="D41" s="22"/>
      <c r="E41" s="22"/>
      <c r="F41" s="22"/>
      <c r="G41" s="1"/>
      <c r="H41" s="1"/>
      <c r="I41" s="1"/>
      <c r="J41" s="1"/>
      <c r="K41" s="1"/>
    </row>
    <row r="42" spans="1:11" ht="15.75" hidden="1" x14ac:dyDescent="0.25">
      <c r="A42" s="17"/>
      <c r="B42" s="20"/>
      <c r="C42" s="21"/>
      <c r="D42" s="22"/>
      <c r="E42" s="22"/>
      <c r="F42" s="22"/>
      <c r="G42" s="1"/>
      <c r="H42" s="1"/>
      <c r="I42" s="1"/>
      <c r="J42" s="1"/>
      <c r="K42" s="1"/>
    </row>
    <row r="43" spans="1:11" ht="15.75" x14ac:dyDescent="0.25">
      <c r="A43" s="17"/>
      <c r="B43" s="20"/>
      <c r="C43" s="21"/>
      <c r="D43" s="22"/>
      <c r="E43" s="22"/>
      <c r="F43" s="22"/>
      <c r="G43" s="1"/>
      <c r="H43" s="1"/>
      <c r="I43" s="1"/>
      <c r="J43" s="1"/>
      <c r="K43" s="1"/>
    </row>
    <row r="44" spans="1:11" ht="21" x14ac:dyDescent="0.35">
      <c r="A44" s="226" t="s">
        <v>44</v>
      </c>
      <c r="B44" s="226"/>
      <c r="C44" s="226"/>
      <c r="D44" s="226"/>
      <c r="E44" s="226"/>
      <c r="F44" s="226"/>
      <c r="G44" s="226"/>
      <c r="H44" s="226"/>
      <c r="I44" s="226"/>
      <c r="J44" s="1"/>
      <c r="K44" s="1"/>
    </row>
    <row r="45" spans="1:11" ht="7.15" hidden="1" customHeight="1" x14ac:dyDescent="0.35">
      <c r="A45" s="23"/>
      <c r="B45" s="23"/>
      <c r="C45" s="23"/>
      <c r="D45" s="23"/>
      <c r="E45" s="23"/>
      <c r="F45" s="23"/>
      <c r="G45" s="23"/>
      <c r="H45" s="23"/>
      <c r="I45" s="23"/>
      <c r="J45" s="1"/>
      <c r="K45" s="1"/>
    </row>
    <row r="46" spans="1:11" ht="18.75" x14ac:dyDescent="0.3">
      <c r="A46" s="24" t="s">
        <v>45</v>
      </c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ht="18.75" x14ac:dyDescent="0.3">
      <c r="A47" s="24" t="s">
        <v>46</v>
      </c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ht="25.5" customHeight="1" x14ac:dyDescent="0.25">
      <c r="A48" s="25" t="s">
        <v>47</v>
      </c>
      <c r="B48" s="12"/>
      <c r="C48" s="12"/>
      <c r="D48" s="12"/>
      <c r="E48" s="12"/>
      <c r="F48" s="12"/>
      <c r="G48" s="12"/>
      <c r="H48" s="12"/>
      <c r="I48" s="12"/>
      <c r="J48" s="1"/>
      <c r="K48" s="1"/>
    </row>
    <row r="49" spans="1:14" x14ac:dyDescent="0.25">
      <c r="A49" s="25" t="s">
        <v>48</v>
      </c>
      <c r="B49" s="12"/>
      <c r="C49" s="12"/>
      <c r="D49" s="12"/>
      <c r="E49" s="12"/>
      <c r="F49" s="12"/>
      <c r="G49" s="12"/>
      <c r="H49" s="12"/>
      <c r="I49" s="12"/>
      <c r="J49" s="1"/>
      <c r="K49" s="1"/>
    </row>
    <row r="50" spans="1:14" ht="16.5" customHeight="1" x14ac:dyDescent="0.25">
      <c r="A50" s="25" t="s">
        <v>49</v>
      </c>
      <c r="B50" s="12"/>
      <c r="C50" s="12"/>
      <c r="D50" s="12"/>
      <c r="E50" s="12"/>
      <c r="F50" s="12"/>
      <c r="G50" s="12"/>
      <c r="H50" s="12"/>
      <c r="I50" s="12"/>
      <c r="J50" s="1"/>
      <c r="K50" s="1"/>
      <c r="L50" s="26"/>
    </row>
    <row r="51" spans="1:14" s="34" customFormat="1" ht="17.25" customHeight="1" x14ac:dyDescent="0.25">
      <c r="A51" s="27" t="s">
        <v>50</v>
      </c>
      <c r="B51" s="28"/>
      <c r="C51" s="29"/>
      <c r="D51" s="30"/>
      <c r="E51" s="31"/>
      <c r="F51" s="32"/>
      <c r="G51" s="33"/>
      <c r="H51" s="18"/>
      <c r="I51" s="18"/>
      <c r="J51" s="18"/>
      <c r="K51" s="18"/>
      <c r="N51" t="s">
        <v>51</v>
      </c>
    </row>
    <row r="52" spans="1:14" s="34" customFormat="1" ht="17.25" customHeight="1" x14ac:dyDescent="0.25">
      <c r="A52" s="35"/>
      <c r="B52" s="28"/>
      <c r="C52" s="29"/>
      <c r="D52" s="30"/>
      <c r="E52" s="31"/>
      <c r="F52" s="32"/>
      <c r="G52" s="33"/>
      <c r="H52" s="18"/>
      <c r="I52" s="18"/>
      <c r="J52" s="18"/>
      <c r="K52" s="18"/>
      <c r="N52" t="s">
        <v>27</v>
      </c>
    </row>
    <row r="53" spans="1:14" s="34" customFormat="1" ht="17.25" customHeight="1" x14ac:dyDescent="0.25">
      <c r="A53" s="35"/>
      <c r="B53" s="28"/>
      <c r="C53" s="29"/>
      <c r="D53" s="30"/>
      <c r="E53" s="31"/>
      <c r="F53" s="32"/>
      <c r="G53" s="33"/>
      <c r="H53" s="18"/>
      <c r="I53" s="18"/>
      <c r="J53" s="18"/>
      <c r="K53" s="18"/>
      <c r="N53" t="s">
        <v>52</v>
      </c>
    </row>
    <row r="54" spans="1:14" s="34" customFormat="1" ht="17.25" customHeight="1" x14ac:dyDescent="0.25">
      <c r="A54" s="35"/>
      <c r="B54" s="28"/>
      <c r="C54" s="29"/>
      <c r="D54" s="30"/>
      <c r="E54" s="31"/>
      <c r="F54" s="32"/>
      <c r="G54" s="33"/>
      <c r="H54" s="18"/>
      <c r="I54" s="18"/>
      <c r="J54" s="18"/>
      <c r="K54" s="18"/>
      <c r="N54"/>
    </row>
    <row r="55" spans="1:14" s="34" customFormat="1" ht="17.25" customHeight="1" x14ac:dyDescent="0.25">
      <c r="A55" s="35"/>
      <c r="B55" s="28"/>
      <c r="C55" s="29"/>
      <c r="D55" s="30"/>
      <c r="E55" s="31"/>
      <c r="F55" s="32"/>
      <c r="G55" s="33"/>
      <c r="H55" s="18"/>
      <c r="I55" s="18"/>
      <c r="J55" s="18"/>
      <c r="K55" s="18"/>
      <c r="N55"/>
    </row>
    <row r="56" spans="1:14" s="34" customFormat="1" ht="165.75" customHeight="1" x14ac:dyDescent="0.25">
      <c r="A56" s="36" t="s">
        <v>53</v>
      </c>
      <c r="B56" s="36"/>
      <c r="C56" s="36"/>
      <c r="D56" s="36"/>
      <c r="E56" s="36"/>
      <c r="F56" s="36"/>
      <c r="G56" s="36"/>
      <c r="H56" s="36"/>
      <c r="I56" s="36"/>
      <c r="J56" s="36"/>
      <c r="K56" s="18"/>
      <c r="N56"/>
    </row>
    <row r="57" spans="1:14" s="34" customFormat="1" ht="15.75" hidden="1" customHeight="1" x14ac:dyDescent="0.25">
      <c r="A57" s="35"/>
      <c r="B57" s="28"/>
      <c r="C57" s="29"/>
      <c r="D57" s="30"/>
      <c r="E57" s="31"/>
      <c r="F57" s="32"/>
      <c r="G57" s="33"/>
      <c r="H57" s="18"/>
      <c r="I57" s="18"/>
      <c r="J57" s="18"/>
      <c r="K57" s="18"/>
    </row>
    <row r="58" spans="1:14" s="34" customFormat="1" ht="17.25" customHeight="1" x14ac:dyDescent="0.25">
      <c r="A58" s="18"/>
      <c r="B58" s="28"/>
      <c r="C58" s="29"/>
      <c r="D58" s="30"/>
      <c r="E58" s="31"/>
      <c r="F58" s="32"/>
      <c r="G58" s="33"/>
      <c r="H58" s="18"/>
      <c r="I58" s="18"/>
      <c r="J58" s="18"/>
      <c r="K58" s="18"/>
    </row>
    <row r="59" spans="1:14" s="34" customFormat="1" ht="22.15" customHeight="1" x14ac:dyDescent="0.25">
      <c r="A59" s="18"/>
      <c r="B59" s="28"/>
      <c r="C59" s="29"/>
      <c r="D59" s="30"/>
      <c r="E59" s="31"/>
      <c r="F59" s="32"/>
      <c r="G59" s="33"/>
      <c r="H59" s="18"/>
      <c r="I59" s="18"/>
      <c r="J59" s="18"/>
      <c r="K59" s="18"/>
    </row>
    <row r="60" spans="1:14" s="34" customFormat="1" ht="10.5" customHeight="1" x14ac:dyDescent="0.25">
      <c r="A60" s="35"/>
      <c r="B60" s="28"/>
      <c r="C60" s="29"/>
      <c r="D60" s="18"/>
      <c r="E60" s="31"/>
      <c r="F60" s="32"/>
      <c r="G60" s="33"/>
      <c r="H60" s="18"/>
      <c r="I60" s="18"/>
      <c r="J60" s="18"/>
      <c r="K60" s="18"/>
    </row>
    <row r="61" spans="1:14" s="34" customFormat="1" ht="12" customHeight="1" thickBot="1" x14ac:dyDescent="0.3">
      <c r="A61" s="37"/>
      <c r="B61" s="28"/>
      <c r="C61" s="29"/>
      <c r="D61" s="18"/>
      <c r="E61" s="31"/>
      <c r="F61" s="32"/>
      <c r="G61" s="33"/>
      <c r="H61" s="18"/>
      <c r="I61" s="18"/>
      <c r="J61" s="18"/>
      <c r="K61" s="18"/>
    </row>
    <row r="62" spans="1:14" s="34" customFormat="1" ht="17.25" hidden="1" customHeight="1" thickBot="1" x14ac:dyDescent="0.3">
      <c r="A62" s="35"/>
      <c r="B62" s="28"/>
      <c r="C62" s="29"/>
      <c r="D62" s="30"/>
      <c r="E62" s="31"/>
      <c r="F62" s="32"/>
      <c r="G62" s="33"/>
      <c r="H62" s="18"/>
      <c r="I62" s="18"/>
      <c r="J62" s="18"/>
      <c r="K62" s="18"/>
    </row>
    <row r="63" spans="1:14" s="34" customFormat="1" ht="17.25" customHeight="1" thickBot="1" x14ac:dyDescent="0.35">
      <c r="A63" s="38" t="s">
        <v>54</v>
      </c>
      <c r="B63" s="39">
        <v>120</v>
      </c>
      <c r="C63" s="37" t="s">
        <v>55</v>
      </c>
      <c r="D63" s="37" t="s">
        <v>56</v>
      </c>
      <c r="E63" s="31"/>
      <c r="F63" s="32"/>
      <c r="G63" s="33"/>
      <c r="H63" s="18"/>
      <c r="I63" s="18"/>
      <c r="J63" s="18"/>
      <c r="K63" s="18"/>
    </row>
    <row r="64" spans="1:14" s="34" customFormat="1" ht="17.25" customHeight="1" thickBot="1" x14ac:dyDescent="0.35">
      <c r="A64" s="40" t="s">
        <v>57</v>
      </c>
      <c r="B64" s="39">
        <v>520</v>
      </c>
      <c r="C64" s="37" t="s">
        <v>55</v>
      </c>
      <c r="D64" s="37" t="s">
        <v>58</v>
      </c>
      <c r="E64" s="31"/>
      <c r="F64" s="32"/>
      <c r="G64" s="33"/>
      <c r="H64" s="18"/>
      <c r="I64" s="18"/>
      <c r="J64" s="18"/>
      <c r="K64" s="18"/>
    </row>
    <row r="65" spans="1:14" s="34" customFormat="1" ht="17.25" hidden="1" customHeight="1" x14ac:dyDescent="0.25">
      <c r="A65" s="27"/>
      <c r="B65" s="28"/>
      <c r="C65" s="28"/>
      <c r="D65" s="30"/>
      <c r="E65" s="31"/>
      <c r="F65" s="32"/>
      <c r="G65" s="33"/>
      <c r="H65" s="18"/>
      <c r="I65" s="18"/>
      <c r="J65" s="18"/>
      <c r="K65" s="18"/>
    </row>
    <row r="66" spans="1:14" s="34" customFormat="1" ht="17.25" customHeight="1" x14ac:dyDescent="0.25">
      <c r="A66" s="35" t="s">
        <v>59</v>
      </c>
      <c r="B66" s="28"/>
      <c r="C66" s="18"/>
      <c r="D66" s="29"/>
      <c r="E66" s="31"/>
      <c r="F66" s="32"/>
      <c r="G66" s="33"/>
      <c r="H66" s="18"/>
      <c r="I66" s="18"/>
      <c r="J66" s="18"/>
      <c r="K66" s="18"/>
    </row>
    <row r="67" spans="1:14" s="34" customFormat="1" ht="17.25" customHeight="1" x14ac:dyDescent="0.25">
      <c r="A67" s="1" t="s">
        <v>60</v>
      </c>
      <c r="B67" s="1"/>
      <c r="C67" s="1"/>
      <c r="D67" s="41" t="s">
        <v>61</v>
      </c>
      <c r="E67" s="31"/>
      <c r="F67" s="32"/>
      <c r="G67" s="33"/>
      <c r="H67" s="18"/>
      <c r="I67" s="18"/>
      <c r="J67" s="18"/>
      <c r="K67" s="18"/>
      <c r="N67" t="s">
        <v>62</v>
      </c>
    </row>
    <row r="68" spans="1:14" s="34" customFormat="1" ht="17.25" customHeight="1" thickBot="1" x14ac:dyDescent="0.3">
      <c r="A68" s="1" t="s">
        <v>63</v>
      </c>
      <c r="B68" s="1"/>
      <c r="C68" s="1"/>
      <c r="D68" s="41" t="s">
        <v>64</v>
      </c>
      <c r="E68" s="31"/>
      <c r="F68" s="32"/>
      <c r="G68" s="33"/>
      <c r="H68" s="18"/>
      <c r="I68" s="18"/>
      <c r="J68" s="18"/>
      <c r="K68" s="18"/>
      <c r="N68" t="s">
        <v>37</v>
      </c>
    </row>
    <row r="69" spans="1:14" s="34" customFormat="1" ht="17.25" hidden="1" customHeight="1" thickBot="1" x14ac:dyDescent="0.3">
      <c r="A69" s="1"/>
      <c r="B69" s="1"/>
      <c r="C69" s="1"/>
      <c r="D69" s="41"/>
      <c r="E69" s="31"/>
      <c r="F69" s="32"/>
      <c r="G69" s="33"/>
      <c r="H69" s="18"/>
      <c r="I69" s="18"/>
      <c r="J69" s="18"/>
      <c r="K69" s="18"/>
    </row>
    <row r="70" spans="1:14" s="34" customFormat="1" ht="17.25" customHeight="1" thickBot="1" x14ac:dyDescent="0.3">
      <c r="A70" s="42" t="s">
        <v>65</v>
      </c>
      <c r="B70" s="43">
        <f>IF(B22=N67,B64/200,B64/300)</f>
        <v>1.7333333333333334</v>
      </c>
      <c r="C70" s="1" t="s">
        <v>55</v>
      </c>
      <c r="D70" s="41"/>
      <c r="E70" s="31"/>
      <c r="F70" s="32"/>
      <c r="G70" s="33"/>
      <c r="H70" s="18"/>
      <c r="I70" s="18"/>
      <c r="J70" s="18"/>
      <c r="K70" s="18"/>
    </row>
    <row r="71" spans="1:14" s="34" customFormat="1" ht="9" customHeight="1" thickBot="1" x14ac:dyDescent="0.3">
      <c r="A71" s="44"/>
      <c r="B71" s="45"/>
      <c r="C71" s="46"/>
      <c r="D71" s="41"/>
      <c r="E71" s="31"/>
      <c r="F71" s="32"/>
      <c r="G71" s="33"/>
      <c r="H71" s="18"/>
      <c r="I71" s="18"/>
      <c r="J71" s="18"/>
      <c r="K71" s="18"/>
    </row>
    <row r="72" spans="1:14" s="34" customFormat="1" ht="17.25" customHeight="1" thickBot="1" x14ac:dyDescent="0.3">
      <c r="A72" s="47" t="s">
        <v>66</v>
      </c>
      <c r="B72" s="48">
        <f>D85*B103*D106</f>
        <v>11.96</v>
      </c>
      <c r="C72" s="49" t="s">
        <v>67</v>
      </c>
      <c r="D72" s="50" t="s">
        <v>68</v>
      </c>
      <c r="E72" s="50"/>
      <c r="F72" s="50"/>
      <c r="G72" s="50"/>
      <c r="H72" s="50"/>
      <c r="I72" s="50"/>
      <c r="J72" s="18"/>
      <c r="K72" s="18"/>
    </row>
    <row r="73" spans="1:14" s="34" customFormat="1" ht="17.25" hidden="1" customHeight="1" thickBot="1" x14ac:dyDescent="0.3">
      <c r="A73" s="51"/>
      <c r="B73" s="52"/>
      <c r="C73" s="50"/>
      <c r="D73" s="53"/>
      <c r="E73" s="53"/>
      <c r="F73" s="53"/>
      <c r="G73" s="53"/>
      <c r="H73" s="53"/>
      <c r="I73" s="53"/>
      <c r="J73" s="18"/>
      <c r="K73" s="18"/>
    </row>
    <row r="74" spans="1:14" s="34" customFormat="1" ht="29.25" customHeight="1" thickBot="1" x14ac:dyDescent="0.3">
      <c r="A74" s="47" t="s">
        <v>69</v>
      </c>
      <c r="B74" s="48">
        <f>B72*B137*E151</f>
        <v>8.8743200000000009</v>
      </c>
      <c r="C74" s="49" t="s">
        <v>67</v>
      </c>
      <c r="D74" s="205" t="s">
        <v>70</v>
      </c>
      <c r="E74" s="205"/>
      <c r="F74" s="205"/>
      <c r="G74" s="205"/>
      <c r="H74" s="205"/>
      <c r="I74" s="205"/>
      <c r="J74" s="18"/>
      <c r="K74" s="18"/>
    </row>
    <row r="75" spans="1:14" s="34" customFormat="1" ht="19.5" hidden="1" customHeight="1" thickBot="1" x14ac:dyDescent="0.3">
      <c r="A75" s="54"/>
      <c r="B75" s="52"/>
      <c r="C75" s="50"/>
      <c r="D75" s="55"/>
      <c r="E75" s="55"/>
      <c r="F75" s="55"/>
      <c r="G75" s="55"/>
      <c r="H75" s="55"/>
      <c r="I75" s="55"/>
      <c r="J75" s="18"/>
      <c r="K75" s="18"/>
    </row>
    <row r="76" spans="1:14" s="34" customFormat="1" ht="17.25" customHeight="1" thickBot="1" x14ac:dyDescent="0.35">
      <c r="A76" s="56" t="s">
        <v>71</v>
      </c>
      <c r="B76" s="48">
        <f>1.4*(B72+B74)</f>
        <v>29.168047999999999</v>
      </c>
      <c r="C76" s="57" t="s">
        <v>67</v>
      </c>
      <c r="D76" s="58" t="s">
        <v>72</v>
      </c>
      <c r="E76" s="18"/>
      <c r="F76" s="18"/>
      <c r="G76" s="18"/>
      <c r="H76" s="18"/>
      <c r="I76" s="55"/>
      <c r="J76" s="18"/>
      <c r="K76" s="18"/>
    </row>
    <row r="77" spans="1:14" s="34" customFormat="1" ht="19.5" hidden="1" customHeight="1" x14ac:dyDescent="0.25">
      <c r="A77" s="54"/>
      <c r="B77" s="59"/>
      <c r="C77" s="50"/>
      <c r="D77" s="55"/>
      <c r="E77" s="55"/>
      <c r="F77" s="55"/>
      <c r="G77" s="55"/>
      <c r="H77" s="55"/>
      <c r="I77" s="55"/>
      <c r="J77" s="18"/>
      <c r="K77" s="18"/>
    </row>
    <row r="78" spans="1:14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M78" s="34"/>
    </row>
    <row r="79" spans="1:14" ht="16.5" thickBot="1" x14ac:dyDescent="0.3">
      <c r="A79" s="1" t="s">
        <v>73</v>
      </c>
      <c r="B79" s="1"/>
      <c r="C79" s="1"/>
      <c r="D79" s="1"/>
      <c r="E79" s="1"/>
      <c r="F79" s="1"/>
      <c r="G79" s="1"/>
      <c r="H79" s="1"/>
      <c r="I79" s="1"/>
      <c r="J79" s="1"/>
      <c r="K79" s="1"/>
      <c r="N79" s="60"/>
    </row>
    <row r="80" spans="1:14" ht="19.5" thickBot="1" x14ac:dyDescent="0.35">
      <c r="A80" s="190" t="s">
        <v>74</v>
      </c>
      <c r="B80" s="191"/>
      <c r="C80" s="191"/>
      <c r="D80" s="191"/>
      <c r="E80" s="191"/>
      <c r="F80" s="191"/>
      <c r="G80" s="191"/>
      <c r="H80" s="191"/>
      <c r="I80" s="192"/>
      <c r="J80" s="1"/>
      <c r="K80" s="1"/>
    </row>
    <row r="81" spans="1:16" ht="60" x14ac:dyDescent="0.25">
      <c r="A81" s="61" t="s">
        <v>75</v>
      </c>
      <c r="B81" s="62" t="s">
        <v>76</v>
      </c>
      <c r="C81" s="62" t="s">
        <v>77</v>
      </c>
      <c r="D81" s="62" t="s">
        <v>78</v>
      </c>
      <c r="E81" s="62" t="s">
        <v>79</v>
      </c>
      <c r="F81" s="62" t="s">
        <v>80</v>
      </c>
      <c r="G81" s="62" t="s">
        <v>81</v>
      </c>
      <c r="H81" s="62" t="s">
        <v>82</v>
      </c>
      <c r="I81" s="63" t="s">
        <v>83</v>
      </c>
      <c r="J81" s="1"/>
      <c r="K81" s="1"/>
    </row>
    <row r="82" spans="1:16" x14ac:dyDescent="0.25">
      <c r="A82" s="64" t="s">
        <v>84</v>
      </c>
      <c r="B82" s="65">
        <v>0.17</v>
      </c>
      <c r="C82" s="65">
        <v>0.23</v>
      </c>
      <c r="D82" s="65">
        <v>0.3</v>
      </c>
      <c r="E82" s="65">
        <v>0.38</v>
      </c>
      <c r="F82" s="65">
        <v>0.48</v>
      </c>
      <c r="G82" s="65">
        <v>0.6</v>
      </c>
      <c r="H82" s="65">
        <v>0.73</v>
      </c>
      <c r="I82" s="66">
        <v>0.85</v>
      </c>
      <c r="J82" s="1"/>
      <c r="K82" s="1"/>
    </row>
    <row r="83" spans="1:16" ht="15.75" thickBot="1" x14ac:dyDescent="0.3">
      <c r="A83" s="67" t="s">
        <v>85</v>
      </c>
      <c r="B83" s="68">
        <f t="shared" ref="B83:I83" si="0">B82*100</f>
        <v>17</v>
      </c>
      <c r="C83" s="68">
        <f t="shared" si="0"/>
        <v>23</v>
      </c>
      <c r="D83" s="68">
        <f t="shared" si="0"/>
        <v>30</v>
      </c>
      <c r="E83" s="68">
        <f t="shared" si="0"/>
        <v>38</v>
      </c>
      <c r="F83" s="68">
        <f t="shared" si="0"/>
        <v>48</v>
      </c>
      <c r="G83" s="68">
        <f t="shared" si="0"/>
        <v>60</v>
      </c>
      <c r="H83" s="68">
        <f t="shared" si="0"/>
        <v>73</v>
      </c>
      <c r="I83" s="69">
        <f t="shared" si="0"/>
        <v>85</v>
      </c>
      <c r="J83" s="1"/>
      <c r="K83" s="1"/>
    </row>
    <row r="84" spans="1:16" hidden="1" x14ac:dyDescent="0.25">
      <c r="A84" s="70"/>
      <c r="B84" s="71"/>
      <c r="C84" s="71"/>
      <c r="D84" s="71"/>
      <c r="E84" s="71"/>
      <c r="F84" s="71"/>
      <c r="G84" s="71"/>
      <c r="H84" s="71"/>
      <c r="I84" s="71"/>
      <c r="J84" s="1"/>
      <c r="K84" s="1"/>
    </row>
    <row r="85" spans="1:16" ht="15.75" x14ac:dyDescent="0.25">
      <c r="A85" s="12"/>
      <c r="B85" s="72"/>
      <c r="C85" s="73" t="s">
        <v>86</v>
      </c>
      <c r="D85" s="74">
        <f>IF(I12=P9,Q9,IF(I12=P10,Q10,IF(I12=P11,Q11,IF(I12=P12,Q12,IF(I12=P13,Q13,IF(I12=P14,Q14,IF(I12=P15,Q15,Q16)))))))</f>
        <v>23</v>
      </c>
      <c r="E85" s="75" t="s">
        <v>87</v>
      </c>
      <c r="F85" s="71"/>
      <c r="G85" s="71"/>
      <c r="H85" s="71"/>
      <c r="I85" s="71"/>
      <c r="J85" s="1"/>
      <c r="K85" s="1"/>
    </row>
    <row r="86" spans="1:16" ht="15.75" x14ac:dyDescent="0.25">
      <c r="A86" s="12"/>
      <c r="B86" s="72"/>
      <c r="C86" s="73"/>
      <c r="D86" s="74"/>
      <c r="E86" s="75"/>
      <c r="F86" s="71"/>
      <c r="G86" s="71"/>
      <c r="H86" s="71"/>
      <c r="I86" s="71"/>
      <c r="J86" s="1"/>
      <c r="K86" s="1"/>
    </row>
    <row r="87" spans="1:16" ht="15.75" x14ac:dyDescent="0.25">
      <c r="A87" s="41" t="s">
        <v>88</v>
      </c>
      <c r="B87" s="71"/>
      <c r="C87" s="71"/>
      <c r="D87" s="71"/>
      <c r="E87" s="71"/>
      <c r="F87" s="71"/>
      <c r="G87" s="71"/>
      <c r="H87" s="71"/>
      <c r="I87" s="71"/>
      <c r="J87" s="1"/>
      <c r="K87" s="1"/>
    </row>
    <row r="88" spans="1:16" ht="15.75" thickBot="1" x14ac:dyDescent="0.3">
      <c r="A88" s="1" t="s">
        <v>89</v>
      </c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1:16" ht="19.5" thickBot="1" x14ac:dyDescent="0.35">
      <c r="A89" s="193" t="s">
        <v>90</v>
      </c>
      <c r="B89" s="194"/>
      <c r="C89" s="194"/>
      <c r="D89" s="195"/>
      <c r="E89" s="1"/>
      <c r="F89" s="1"/>
      <c r="G89" s="1"/>
      <c r="H89" s="1"/>
      <c r="I89" s="1"/>
      <c r="J89" s="1"/>
      <c r="K89" s="1"/>
    </row>
    <row r="90" spans="1:16" ht="45" x14ac:dyDescent="0.25">
      <c r="A90" s="76" t="s">
        <v>91</v>
      </c>
      <c r="B90" s="77" t="s">
        <v>92</v>
      </c>
      <c r="C90" s="77" t="s">
        <v>93</v>
      </c>
      <c r="D90" s="78" t="s">
        <v>94</v>
      </c>
      <c r="E90" s="1"/>
      <c r="F90" s="1"/>
      <c r="G90" s="1"/>
      <c r="H90" s="1"/>
      <c r="I90" s="1"/>
      <c r="J90" s="1"/>
      <c r="K90" s="1"/>
      <c r="N90" s="79" t="s">
        <v>92</v>
      </c>
      <c r="O90" s="79" t="s">
        <v>93</v>
      </c>
      <c r="P90" s="80" t="s">
        <v>94</v>
      </c>
    </row>
    <row r="91" spans="1:16" x14ac:dyDescent="0.25">
      <c r="A91" s="81" t="s">
        <v>95</v>
      </c>
      <c r="B91" s="82">
        <v>0.75</v>
      </c>
      <c r="C91" s="82">
        <v>0.5</v>
      </c>
      <c r="D91" s="83">
        <v>0.4</v>
      </c>
      <c r="E91" s="84" t="s">
        <v>96</v>
      </c>
      <c r="F91" s="1"/>
      <c r="G91" s="1"/>
      <c r="H91" s="1"/>
      <c r="I91" s="1"/>
      <c r="J91" s="1"/>
      <c r="K91" s="1"/>
      <c r="M91" s="85" t="s">
        <v>95</v>
      </c>
      <c r="N91" s="86">
        <v>0.75</v>
      </c>
      <c r="O91" s="86">
        <v>0.5</v>
      </c>
      <c r="P91" s="87">
        <v>0.4</v>
      </c>
    </row>
    <row r="92" spans="1:16" x14ac:dyDescent="0.25">
      <c r="A92" s="88">
        <v>10</v>
      </c>
      <c r="B92" s="82">
        <v>1</v>
      </c>
      <c r="C92" s="82">
        <v>0.65</v>
      </c>
      <c r="D92" s="83">
        <v>0.4</v>
      </c>
      <c r="E92" s="84" t="s">
        <v>97</v>
      </c>
      <c r="F92" s="1"/>
      <c r="G92" s="1"/>
      <c r="H92" s="1"/>
      <c r="I92" s="1"/>
      <c r="J92" s="1"/>
      <c r="K92" s="1"/>
      <c r="M92" s="89">
        <v>10</v>
      </c>
      <c r="N92" s="86">
        <v>1</v>
      </c>
      <c r="O92" s="86">
        <v>0.65</v>
      </c>
      <c r="P92" s="87">
        <v>0.4</v>
      </c>
    </row>
    <row r="93" spans="1:16" x14ac:dyDescent="0.25">
      <c r="A93" s="88">
        <v>20</v>
      </c>
      <c r="B93" s="82">
        <v>1.25</v>
      </c>
      <c r="C93" s="82">
        <v>0.85</v>
      </c>
      <c r="D93" s="83">
        <v>0.55000000000000004</v>
      </c>
      <c r="E93" s="84" t="s">
        <v>98</v>
      </c>
      <c r="F93" s="1"/>
      <c r="G93" s="1"/>
      <c r="H93" s="1"/>
      <c r="I93" s="1"/>
      <c r="J93" s="1"/>
      <c r="K93" s="1"/>
      <c r="M93" s="89">
        <v>20</v>
      </c>
      <c r="N93" s="86">
        <v>1.25</v>
      </c>
      <c r="O93" s="86">
        <v>0.85</v>
      </c>
      <c r="P93" s="87">
        <v>0.55000000000000004</v>
      </c>
    </row>
    <row r="94" spans="1:16" x14ac:dyDescent="0.25">
      <c r="A94" s="88">
        <v>40</v>
      </c>
      <c r="B94" s="82">
        <v>1.5</v>
      </c>
      <c r="C94" s="82">
        <v>1.1000000000000001</v>
      </c>
      <c r="D94" s="83">
        <v>0.8</v>
      </c>
      <c r="E94" s="84" t="s">
        <v>99</v>
      </c>
      <c r="F94" s="1"/>
      <c r="G94" s="1"/>
      <c r="H94" s="1"/>
      <c r="I94" s="1"/>
      <c r="J94" s="1"/>
      <c r="K94" s="1"/>
      <c r="M94" s="89">
        <v>40</v>
      </c>
      <c r="N94" s="86">
        <v>1.5</v>
      </c>
      <c r="O94" s="86">
        <v>1.1000000000000001</v>
      </c>
      <c r="P94" s="87">
        <v>0.8</v>
      </c>
    </row>
    <row r="95" spans="1:16" x14ac:dyDescent="0.25">
      <c r="A95" s="88">
        <v>60</v>
      </c>
      <c r="B95" s="82">
        <v>1.7</v>
      </c>
      <c r="C95" s="82">
        <v>1.3</v>
      </c>
      <c r="D95" s="83">
        <v>1</v>
      </c>
      <c r="E95" s="84" t="s">
        <v>100</v>
      </c>
      <c r="F95" s="1"/>
      <c r="G95" s="1"/>
      <c r="H95" s="1"/>
      <c r="I95" s="1"/>
      <c r="J95" s="1"/>
      <c r="K95" s="1"/>
      <c r="M95" s="89">
        <v>60</v>
      </c>
      <c r="N95" s="86">
        <v>1.7</v>
      </c>
      <c r="O95" s="86">
        <v>1.3</v>
      </c>
      <c r="P95" s="87">
        <v>1</v>
      </c>
    </row>
    <row r="96" spans="1:16" x14ac:dyDescent="0.25">
      <c r="A96" s="88">
        <v>80</v>
      </c>
      <c r="B96" s="82">
        <v>1.85</v>
      </c>
      <c r="C96" s="82">
        <v>1.45</v>
      </c>
      <c r="D96" s="83">
        <v>1.1499999999999999</v>
      </c>
      <c r="E96" s="84" t="s">
        <v>101</v>
      </c>
      <c r="F96" s="1"/>
      <c r="G96" s="1"/>
      <c r="H96" s="1"/>
      <c r="I96" s="1"/>
      <c r="J96" s="1"/>
      <c r="K96" s="1"/>
      <c r="M96" s="89">
        <v>80</v>
      </c>
      <c r="N96" s="86">
        <v>1.85</v>
      </c>
      <c r="O96" s="86">
        <v>1.45</v>
      </c>
      <c r="P96" s="87">
        <v>1.1499999999999999</v>
      </c>
    </row>
    <row r="97" spans="1:16" x14ac:dyDescent="0.25">
      <c r="A97" s="88">
        <v>100</v>
      </c>
      <c r="B97" s="82">
        <v>2</v>
      </c>
      <c r="C97" s="82">
        <v>1.6</v>
      </c>
      <c r="D97" s="83">
        <v>1.25</v>
      </c>
      <c r="E97" s="84" t="s">
        <v>102</v>
      </c>
      <c r="F97" s="1"/>
      <c r="G97" s="1"/>
      <c r="H97" s="1"/>
      <c r="I97" s="1"/>
      <c r="J97" s="1"/>
      <c r="K97" s="1"/>
      <c r="M97" s="89">
        <v>100</v>
      </c>
      <c r="N97" s="86">
        <v>2</v>
      </c>
      <c r="O97" s="86">
        <v>1.6</v>
      </c>
      <c r="P97" s="87">
        <v>1.25</v>
      </c>
    </row>
    <row r="98" spans="1:16" x14ac:dyDescent="0.25">
      <c r="A98" s="88">
        <v>150</v>
      </c>
      <c r="B98" s="82">
        <v>2.25</v>
      </c>
      <c r="C98" s="82">
        <v>1.9</v>
      </c>
      <c r="D98" s="83">
        <v>1.55</v>
      </c>
      <c r="E98" s="84" t="s">
        <v>103</v>
      </c>
      <c r="F98" s="1"/>
      <c r="G98" s="1"/>
      <c r="H98" s="1"/>
      <c r="I98" s="1"/>
      <c r="J98" s="1"/>
      <c r="K98" s="1"/>
      <c r="M98" s="89">
        <v>150</v>
      </c>
      <c r="N98" s="90">
        <v>2.25</v>
      </c>
      <c r="O98" s="90">
        <v>1.9</v>
      </c>
      <c r="P98" s="91">
        <v>1.55</v>
      </c>
    </row>
    <row r="99" spans="1:16" x14ac:dyDescent="0.25">
      <c r="A99" s="88">
        <v>200</v>
      </c>
      <c r="B99" s="82">
        <v>2.4500000000000002</v>
      </c>
      <c r="C99" s="82">
        <v>2.1</v>
      </c>
      <c r="D99" s="83">
        <v>1.8</v>
      </c>
      <c r="E99" s="1"/>
      <c r="F99" s="1"/>
      <c r="G99" s="1"/>
      <c r="H99" s="1"/>
      <c r="I99" s="1"/>
      <c r="J99" s="1"/>
      <c r="K99" s="1"/>
      <c r="N99" s="92"/>
      <c r="O99" s="92"/>
      <c r="P99" s="92"/>
    </row>
    <row r="100" spans="1:16" x14ac:dyDescent="0.25">
      <c r="A100" s="88">
        <v>250</v>
      </c>
      <c r="B100" s="82">
        <v>2.65</v>
      </c>
      <c r="C100" s="82">
        <v>2.2999999999999998</v>
      </c>
      <c r="D100" s="83">
        <v>2</v>
      </c>
      <c r="E100" s="1"/>
      <c r="F100" s="1"/>
      <c r="G100" s="1"/>
      <c r="H100" s="1"/>
      <c r="I100" s="1"/>
      <c r="J100" s="1"/>
      <c r="K100" s="1"/>
      <c r="N100" s="92"/>
      <c r="O100" s="92"/>
      <c r="P100" s="92"/>
    </row>
    <row r="101" spans="1:16" ht="15.75" thickBot="1" x14ac:dyDescent="0.3">
      <c r="A101" s="93">
        <v>300</v>
      </c>
      <c r="B101" s="94">
        <v>2.75</v>
      </c>
      <c r="C101" s="94">
        <v>2.5</v>
      </c>
      <c r="D101" s="95">
        <v>2.2000000000000002</v>
      </c>
      <c r="E101" s="1"/>
      <c r="F101" s="1"/>
      <c r="G101" s="1"/>
      <c r="H101" s="1"/>
      <c r="I101" s="1"/>
      <c r="J101" s="1"/>
      <c r="K101" s="1"/>
      <c r="N101" s="92"/>
      <c r="O101" s="92"/>
      <c r="P101" s="92"/>
    </row>
    <row r="102" spans="1:16" ht="15.75" thickBot="1" x14ac:dyDescent="0.3">
      <c r="A102" s="15"/>
      <c r="B102" s="96"/>
      <c r="C102" s="96"/>
      <c r="D102" s="96"/>
      <c r="E102" s="1"/>
      <c r="F102" s="1"/>
      <c r="G102" s="1"/>
      <c r="H102" s="1"/>
      <c r="I102" s="1"/>
      <c r="J102" s="1"/>
      <c r="K102" s="1"/>
      <c r="N102" s="92"/>
      <c r="O102" s="92"/>
      <c r="P102" s="92"/>
    </row>
    <row r="103" spans="1:16" ht="18.75" thickBot="1" x14ac:dyDescent="0.3">
      <c r="A103" s="54" t="s">
        <v>104</v>
      </c>
      <c r="B103" s="97">
        <f>IF(B16=N51,N103,IF(B16=N52,O103,P103))</f>
        <v>0.65</v>
      </c>
      <c r="C103" s="71"/>
      <c r="D103" s="71"/>
      <c r="E103" s="1"/>
      <c r="F103" s="1"/>
      <c r="G103" s="1"/>
      <c r="H103" s="1"/>
      <c r="I103" s="1"/>
      <c r="J103" s="1"/>
      <c r="K103" s="1"/>
      <c r="N103" s="98">
        <f>IF(E14=N19,N91,IF(E14=N20,N92,IF(E14=N21,N93,IF(E14=N22,N94,IF(E14=N23,N95,IF(E14=N24,N96,IF(E14=N25,N97,IF(E14=N26,N98,"2,1"))))))))</f>
        <v>1</v>
      </c>
      <c r="O103" s="98">
        <f>IF(E14=N19,O91,IF(E14=N20,O92,IF(E14=N21,O93,IF(E14=N22,O94,IF(E14=N23,O95,IF(E14=N24,O96,IF(E14=N25,O97,O98)))))))</f>
        <v>0.65</v>
      </c>
      <c r="P103" s="98">
        <f>IF(E14=N19,P91,IF(E14=N20,P92,IF(E14=N21,P93,IF(E14=N22,P94,IF(E14=N23,P95,IF(E14=N24,P96,IF(E14=N25,P97,P98)))))))</f>
        <v>0.4</v>
      </c>
    </row>
    <row r="104" spans="1:16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</row>
    <row r="105" spans="1:16" ht="19.5" thickBot="1" x14ac:dyDescent="0.35">
      <c r="A105" s="99" t="s">
        <v>105</v>
      </c>
      <c r="B105" s="1"/>
      <c r="C105" s="1"/>
      <c r="D105" s="1"/>
      <c r="E105" s="1"/>
      <c r="F105" s="1"/>
      <c r="G105" s="1"/>
      <c r="H105" s="1"/>
      <c r="I105" s="1"/>
      <c r="J105" s="1"/>
      <c r="K105" s="1"/>
    </row>
    <row r="106" spans="1:16" ht="18" customHeight="1" thickBot="1" x14ac:dyDescent="0.3">
      <c r="A106" s="196" t="s">
        <v>106</v>
      </c>
      <c r="B106" s="197"/>
      <c r="C106" s="100" t="s">
        <v>107</v>
      </c>
      <c r="D106" s="101">
        <f>IF(A106=M106,0.8,IF(A106=M107,1,IF(A106=M108,0.5,"")))</f>
        <v>0.8</v>
      </c>
      <c r="E106" s="1"/>
      <c r="F106" s="1"/>
      <c r="G106" s="1"/>
      <c r="H106" s="1"/>
      <c r="I106" s="1"/>
      <c r="J106" s="1"/>
      <c r="K106" s="1"/>
      <c r="M106" t="s">
        <v>106</v>
      </c>
    </row>
    <row r="107" spans="1:16" ht="9" customHeight="1" x14ac:dyDescent="0.25">
      <c r="A107" s="12"/>
      <c r="B107" s="1"/>
      <c r="C107" s="1"/>
      <c r="D107" s="1"/>
      <c r="E107" s="1"/>
      <c r="F107" s="1"/>
      <c r="G107" s="1"/>
      <c r="H107" s="1"/>
      <c r="I107" s="1"/>
      <c r="J107" s="1"/>
      <c r="K107" s="1"/>
      <c r="M107" t="s">
        <v>108</v>
      </c>
    </row>
    <row r="108" spans="1:16" ht="15.75" x14ac:dyDescent="0.25">
      <c r="A108" s="102" t="s">
        <v>109</v>
      </c>
      <c r="B108" s="1"/>
      <c r="C108" s="1"/>
      <c r="D108" s="1"/>
      <c r="E108" s="1"/>
      <c r="F108" s="1"/>
      <c r="G108" s="1"/>
      <c r="H108" s="1"/>
      <c r="I108" s="1"/>
      <c r="J108" s="1"/>
      <c r="K108" s="1"/>
      <c r="M108" t="s">
        <v>110</v>
      </c>
    </row>
    <row r="109" spans="1:16" x14ac:dyDescent="0.25">
      <c r="A109" s="12"/>
      <c r="B109" s="1"/>
      <c r="C109" s="1"/>
      <c r="D109" s="1"/>
      <c r="E109" s="1"/>
      <c r="F109" s="1"/>
      <c r="G109" s="1"/>
      <c r="H109" s="1"/>
      <c r="I109" s="1"/>
      <c r="J109" s="1"/>
      <c r="K109" s="1"/>
    </row>
    <row r="110" spans="1:16" hidden="1" x14ac:dyDescent="0.25">
      <c r="A110" s="12"/>
      <c r="B110" s="1"/>
      <c r="C110" s="1"/>
      <c r="D110" s="1"/>
      <c r="E110" s="1"/>
      <c r="F110" s="1"/>
      <c r="G110" s="1"/>
      <c r="H110" s="1"/>
      <c r="I110" s="1"/>
      <c r="J110" s="1"/>
      <c r="K110" s="1"/>
    </row>
    <row r="111" spans="1:16" hidden="1" x14ac:dyDescent="0.25">
      <c r="A111" s="12"/>
      <c r="B111" s="1"/>
      <c r="C111" s="1"/>
      <c r="D111" s="1"/>
      <c r="E111" s="1"/>
      <c r="F111" s="1"/>
      <c r="G111" s="1"/>
      <c r="H111" s="1"/>
      <c r="I111" s="1"/>
      <c r="J111" s="1"/>
      <c r="K111" s="1"/>
    </row>
    <row r="112" spans="1:16" hidden="1" x14ac:dyDescent="0.25">
      <c r="A112" s="12"/>
      <c r="B112" s="1"/>
      <c r="C112" s="1"/>
      <c r="D112" s="1"/>
      <c r="E112" s="1"/>
      <c r="F112" s="1"/>
      <c r="G112" s="1"/>
      <c r="H112" s="1"/>
      <c r="I112" s="1"/>
      <c r="J112" s="1"/>
      <c r="K112" s="1"/>
    </row>
    <row r="113" spans="1:16" hidden="1" x14ac:dyDescent="0.25">
      <c r="A113" s="12"/>
      <c r="B113" s="1"/>
      <c r="C113" s="1"/>
      <c r="D113" s="1"/>
      <c r="E113" s="1"/>
      <c r="F113" s="1"/>
      <c r="G113" s="1"/>
      <c r="H113" s="1"/>
      <c r="I113" s="1"/>
      <c r="J113" s="1"/>
      <c r="K113" s="1"/>
    </row>
    <row r="114" spans="1:16" hidden="1" x14ac:dyDescent="0.25">
      <c r="A114" s="12"/>
      <c r="B114" s="1"/>
      <c r="C114" s="1"/>
      <c r="D114" s="1"/>
      <c r="E114" s="1"/>
      <c r="F114" s="1"/>
      <c r="G114" s="1"/>
      <c r="H114" s="1"/>
      <c r="I114" s="1"/>
      <c r="J114" s="1"/>
      <c r="K114" s="1"/>
    </row>
    <row r="115" spans="1:16" hidden="1" x14ac:dyDescent="0.25">
      <c r="A115" s="12"/>
      <c r="B115" s="1"/>
      <c r="C115" s="1"/>
      <c r="D115" s="1"/>
      <c r="E115" s="1"/>
      <c r="F115" s="1"/>
      <c r="G115" s="1"/>
      <c r="H115" s="1"/>
      <c r="I115" s="1"/>
      <c r="J115" s="1"/>
      <c r="K115" s="1"/>
    </row>
    <row r="116" spans="1:16" hidden="1" x14ac:dyDescent="0.25">
      <c r="A116" s="12"/>
      <c r="B116" s="1"/>
      <c r="C116" s="1"/>
      <c r="D116" s="1"/>
      <c r="E116" s="1"/>
      <c r="F116" s="1"/>
      <c r="G116" s="1"/>
      <c r="H116" s="1"/>
      <c r="I116" s="1"/>
      <c r="J116" s="1"/>
      <c r="K116" s="1"/>
    </row>
    <row r="117" spans="1:16" hidden="1" x14ac:dyDescent="0.25">
      <c r="A117" s="12"/>
      <c r="B117" s="1"/>
      <c r="C117" s="1"/>
      <c r="D117" s="1"/>
      <c r="E117" s="1"/>
      <c r="F117" s="1"/>
      <c r="G117" s="1"/>
      <c r="H117" s="1"/>
      <c r="I117" s="1"/>
      <c r="J117" s="1"/>
      <c r="K117" s="1"/>
    </row>
    <row r="118" spans="1:16" hidden="1" x14ac:dyDescent="0.25">
      <c r="A118" s="12"/>
      <c r="B118" s="1"/>
      <c r="C118" s="1"/>
      <c r="D118" s="1"/>
      <c r="E118" s="1"/>
      <c r="F118" s="1"/>
      <c r="G118" s="1"/>
      <c r="H118" s="1"/>
      <c r="I118" s="1"/>
      <c r="J118" s="1"/>
      <c r="K118" s="1"/>
    </row>
    <row r="119" spans="1:16" hidden="1" x14ac:dyDescent="0.25">
      <c r="A119" s="12"/>
      <c r="B119" s="1"/>
      <c r="C119" s="1"/>
      <c r="D119" s="1"/>
      <c r="E119" s="1"/>
      <c r="F119" s="1"/>
      <c r="G119" s="1"/>
      <c r="H119" s="1"/>
      <c r="I119" s="1"/>
      <c r="J119" s="1"/>
      <c r="K119" s="1"/>
    </row>
    <row r="120" spans="1:16" hidden="1" x14ac:dyDescent="0.25">
      <c r="A120" s="12"/>
      <c r="B120" s="1"/>
      <c r="C120" s="1"/>
      <c r="D120" s="1"/>
      <c r="E120" s="1"/>
      <c r="F120" s="1"/>
      <c r="G120" s="1"/>
      <c r="H120" s="1"/>
      <c r="I120" s="1"/>
      <c r="J120" s="1"/>
      <c r="K120" s="1"/>
    </row>
    <row r="121" spans="1:16" ht="16.5" hidden="1" customHeight="1" x14ac:dyDescent="0.25">
      <c r="A121" s="12"/>
      <c r="B121" s="1"/>
      <c r="C121" s="1"/>
      <c r="D121" s="1"/>
      <c r="E121" s="1"/>
      <c r="F121" s="1"/>
      <c r="G121" s="1"/>
      <c r="H121" s="1"/>
      <c r="I121" s="1"/>
      <c r="J121" s="1"/>
      <c r="K121" s="1"/>
    </row>
    <row r="122" spans="1:16" ht="16.5" thickBot="1" x14ac:dyDescent="0.3">
      <c r="A122" s="103" t="s">
        <v>111</v>
      </c>
      <c r="B122" s="1"/>
      <c r="C122" s="1"/>
      <c r="D122" s="1"/>
      <c r="E122" s="1"/>
      <c r="F122" s="1"/>
      <c r="G122" s="1"/>
      <c r="H122" s="1"/>
      <c r="I122" s="1"/>
      <c r="J122" s="1"/>
      <c r="K122" s="1"/>
    </row>
    <row r="123" spans="1:16" ht="39.75" customHeight="1" thickBot="1" x14ac:dyDescent="0.35">
      <c r="A123" s="198" t="s">
        <v>112</v>
      </c>
      <c r="B123" s="199"/>
      <c r="C123" s="199"/>
      <c r="D123" s="200"/>
      <c r="E123" s="1"/>
      <c r="F123" s="1"/>
      <c r="G123" s="1"/>
      <c r="H123" s="1"/>
      <c r="I123" s="1"/>
      <c r="J123" s="1"/>
      <c r="K123" s="1"/>
    </row>
    <row r="124" spans="1:16" ht="45" x14ac:dyDescent="0.25">
      <c r="A124" s="104" t="s">
        <v>91</v>
      </c>
      <c r="B124" s="77" t="s">
        <v>92</v>
      </c>
      <c r="C124" s="77" t="s">
        <v>93</v>
      </c>
      <c r="D124" s="78" t="s">
        <v>94</v>
      </c>
      <c r="E124" s="1"/>
      <c r="F124" s="1"/>
      <c r="G124" s="1"/>
      <c r="H124" s="1"/>
      <c r="I124" s="1"/>
      <c r="J124" s="1"/>
      <c r="K124" s="1"/>
      <c r="N124" s="105" t="s">
        <v>92</v>
      </c>
      <c r="O124" s="105" t="s">
        <v>93</v>
      </c>
      <c r="P124" s="105" t="s">
        <v>94</v>
      </c>
    </row>
    <row r="125" spans="1:16" x14ac:dyDescent="0.25">
      <c r="A125" s="81" t="s">
        <v>95</v>
      </c>
      <c r="B125" s="106">
        <v>0.85</v>
      </c>
      <c r="C125" s="106">
        <v>1.22</v>
      </c>
      <c r="D125" s="107">
        <v>1.78</v>
      </c>
      <c r="E125" s="1"/>
      <c r="F125" s="1"/>
      <c r="G125" s="1"/>
      <c r="H125" s="1"/>
      <c r="I125" s="1"/>
      <c r="J125" s="1"/>
      <c r="K125" s="1"/>
      <c r="M125" s="85" t="s">
        <v>95</v>
      </c>
      <c r="N125" s="98">
        <v>0.85</v>
      </c>
      <c r="O125" s="98">
        <v>1.22</v>
      </c>
      <c r="P125" s="108">
        <v>1.78</v>
      </c>
    </row>
    <row r="126" spans="1:16" x14ac:dyDescent="0.25">
      <c r="A126" s="88">
        <v>10</v>
      </c>
      <c r="B126" s="106">
        <v>0.76</v>
      </c>
      <c r="C126" s="106">
        <v>1.06</v>
      </c>
      <c r="D126" s="107">
        <v>1.78</v>
      </c>
      <c r="E126" s="1"/>
      <c r="F126" s="1"/>
      <c r="G126" s="1"/>
      <c r="H126" s="1"/>
      <c r="I126" s="1"/>
      <c r="J126" s="1"/>
      <c r="K126" s="1"/>
      <c r="M126" s="89">
        <v>10</v>
      </c>
      <c r="N126" s="98">
        <v>0.76</v>
      </c>
      <c r="O126" s="98">
        <v>1.06</v>
      </c>
      <c r="P126" s="108">
        <v>1.78</v>
      </c>
    </row>
    <row r="127" spans="1:16" x14ac:dyDescent="0.25">
      <c r="A127" s="88">
        <v>20</v>
      </c>
      <c r="B127" s="106">
        <v>0.69</v>
      </c>
      <c r="C127" s="106">
        <v>0.92</v>
      </c>
      <c r="D127" s="107">
        <v>1.5</v>
      </c>
      <c r="E127" s="1"/>
      <c r="F127" s="1"/>
      <c r="G127" s="1"/>
      <c r="H127" s="1"/>
      <c r="I127" s="1"/>
      <c r="J127" s="1"/>
      <c r="K127" s="1"/>
      <c r="M127" s="89">
        <v>20</v>
      </c>
      <c r="N127" s="98">
        <v>0.69</v>
      </c>
      <c r="O127" s="98">
        <v>0.92</v>
      </c>
      <c r="P127" s="108">
        <v>1.5</v>
      </c>
    </row>
    <row r="128" spans="1:16" x14ac:dyDescent="0.25">
      <c r="A128" s="88">
        <v>40</v>
      </c>
      <c r="B128" s="106">
        <v>0.62</v>
      </c>
      <c r="C128" s="106">
        <v>0.8</v>
      </c>
      <c r="D128" s="107">
        <v>1.26</v>
      </c>
      <c r="E128" s="1"/>
      <c r="F128" s="1"/>
      <c r="G128" s="1"/>
      <c r="H128" s="1"/>
      <c r="I128" s="1"/>
      <c r="J128" s="1"/>
      <c r="K128" s="1"/>
      <c r="M128" s="89">
        <v>40</v>
      </c>
      <c r="N128" s="98">
        <v>0.62</v>
      </c>
      <c r="O128" s="98">
        <v>0.8</v>
      </c>
      <c r="P128" s="108">
        <v>1.26</v>
      </c>
    </row>
    <row r="129" spans="1:18" x14ac:dyDescent="0.25">
      <c r="A129" s="88">
        <v>60</v>
      </c>
      <c r="B129" s="106">
        <v>0.57999999999999996</v>
      </c>
      <c r="C129" s="106">
        <v>0.74</v>
      </c>
      <c r="D129" s="107">
        <v>1.1399999999999999</v>
      </c>
      <c r="E129" s="1"/>
      <c r="F129" s="1"/>
      <c r="G129" s="1"/>
      <c r="H129" s="1"/>
      <c r="I129" s="1"/>
      <c r="J129" s="1"/>
      <c r="K129" s="1"/>
      <c r="M129" s="89">
        <v>60</v>
      </c>
      <c r="N129" s="98">
        <v>0.57999999999999996</v>
      </c>
      <c r="O129" s="98">
        <v>0.74</v>
      </c>
      <c r="P129" s="108">
        <v>1.1399999999999999</v>
      </c>
    </row>
    <row r="130" spans="1:18" x14ac:dyDescent="0.25">
      <c r="A130" s="88">
        <v>80</v>
      </c>
      <c r="B130" s="106">
        <v>0.56000000000000005</v>
      </c>
      <c r="C130" s="106">
        <v>0.7</v>
      </c>
      <c r="D130" s="107">
        <v>1.06</v>
      </c>
      <c r="E130" s="1"/>
      <c r="F130" s="1"/>
      <c r="G130" s="1"/>
      <c r="H130" s="1"/>
      <c r="I130" s="1"/>
      <c r="J130" s="1"/>
      <c r="K130" s="1"/>
      <c r="M130" s="89">
        <v>80</v>
      </c>
      <c r="N130" s="98">
        <v>0.56000000000000005</v>
      </c>
      <c r="O130" s="98">
        <v>0.7</v>
      </c>
      <c r="P130" s="108">
        <v>1.06</v>
      </c>
    </row>
    <row r="131" spans="1:18" x14ac:dyDescent="0.25">
      <c r="A131" s="88">
        <v>100</v>
      </c>
      <c r="B131" s="106">
        <v>0.54</v>
      </c>
      <c r="C131" s="106">
        <v>0.67</v>
      </c>
      <c r="D131" s="107">
        <v>1</v>
      </c>
      <c r="E131" s="1"/>
      <c r="F131" s="1"/>
      <c r="G131" s="1"/>
      <c r="H131" s="1"/>
      <c r="I131" s="1"/>
      <c r="J131" s="1"/>
      <c r="K131" s="1"/>
      <c r="M131" s="89">
        <v>100</v>
      </c>
      <c r="N131" s="98">
        <v>0.54</v>
      </c>
      <c r="O131" s="98">
        <v>0.67</v>
      </c>
      <c r="P131" s="108">
        <v>1</v>
      </c>
    </row>
    <row r="132" spans="1:18" x14ac:dyDescent="0.25">
      <c r="A132" s="88">
        <v>150</v>
      </c>
      <c r="B132" s="106">
        <v>0.51</v>
      </c>
      <c r="C132" s="106">
        <v>0.62</v>
      </c>
      <c r="D132" s="107">
        <v>0.9</v>
      </c>
      <c r="E132" s="1"/>
      <c r="F132" s="1"/>
      <c r="G132" s="1"/>
      <c r="H132" s="1"/>
      <c r="I132" s="1"/>
      <c r="J132" s="1"/>
      <c r="K132" s="1"/>
      <c r="M132" s="89">
        <v>150</v>
      </c>
      <c r="N132" s="98">
        <v>0.51</v>
      </c>
      <c r="O132" s="98">
        <v>0.62</v>
      </c>
      <c r="P132" s="108">
        <v>0.9</v>
      </c>
    </row>
    <row r="133" spans="1:18" x14ac:dyDescent="0.25">
      <c r="A133" s="88">
        <v>200</v>
      </c>
      <c r="B133" s="106">
        <v>0.49</v>
      </c>
      <c r="C133" s="106">
        <v>0.57999999999999996</v>
      </c>
      <c r="D133" s="107">
        <v>0.84</v>
      </c>
      <c r="E133" s="1"/>
      <c r="F133" s="1"/>
      <c r="G133" s="1"/>
      <c r="H133" s="1"/>
      <c r="I133" s="1"/>
      <c r="J133" s="1"/>
      <c r="K133" s="1"/>
    </row>
    <row r="134" spans="1:18" x14ac:dyDescent="0.25">
      <c r="A134" s="88">
        <v>250</v>
      </c>
      <c r="B134" s="106">
        <v>0.47</v>
      </c>
      <c r="C134" s="106">
        <v>0.56000000000000005</v>
      </c>
      <c r="D134" s="107">
        <v>0.8</v>
      </c>
      <c r="E134" s="1"/>
      <c r="F134" s="1"/>
      <c r="G134" s="1"/>
      <c r="H134" s="1"/>
      <c r="I134" s="1"/>
      <c r="J134" s="1"/>
      <c r="K134" s="1"/>
      <c r="N134" s="98">
        <f>IF(E14=N19,N125,IF(E14=N20,N126,IF(E14=N21,N127,IF(E14=N22,N128,IF(E14=N23,N129,IF(E14=N24,N130,IF(E14=N25,N131,N132)))))))</f>
        <v>0.76</v>
      </c>
      <c r="O134" s="98">
        <f>IF(E14=N19,O125,IF(E14=N20,O126,IF(E14=N21,O127,IF(E14=N22,O128,IF(E14=N23,O129,IF(E14=N24,O130,IF(E14=N25,O131,O132)))))))</f>
        <v>1.06</v>
      </c>
      <c r="P134" s="98">
        <f>IF(E14=N19,P125,IF(E14=N20,P126,IF(E14=N21,P127,IF(E14=N22,P128,IF(E14=N23,P129,IF(E14=N24,P130,IF(E14=N25,P131,P132)))))))</f>
        <v>1.78</v>
      </c>
    </row>
    <row r="135" spans="1:18" ht="15.75" thickBot="1" x14ac:dyDescent="0.3">
      <c r="A135" s="93">
        <v>300</v>
      </c>
      <c r="B135" s="68">
        <v>0.46</v>
      </c>
      <c r="C135" s="68">
        <v>0.54</v>
      </c>
      <c r="D135" s="69">
        <v>0.76</v>
      </c>
      <c r="E135" s="1"/>
      <c r="F135" s="1"/>
      <c r="G135" s="1"/>
      <c r="H135" s="1"/>
      <c r="I135" s="1"/>
      <c r="J135" s="1"/>
      <c r="K135" s="1"/>
    </row>
    <row r="136" spans="1:18" ht="6.75" customHeight="1" thickBot="1" x14ac:dyDescent="0.3">
      <c r="A136" s="109"/>
      <c r="B136" s="71"/>
      <c r="C136" s="71"/>
      <c r="D136" s="71"/>
      <c r="E136" s="1"/>
      <c r="F136" s="1"/>
      <c r="G136" s="1"/>
      <c r="H136" s="1"/>
      <c r="I136" s="1"/>
      <c r="J136" s="1"/>
      <c r="K136" s="1"/>
    </row>
    <row r="137" spans="1:18" ht="16.5" thickBot="1" x14ac:dyDescent="0.3">
      <c r="A137" s="110" t="s">
        <v>113</v>
      </c>
      <c r="B137" s="97">
        <f>IF(B16=N51,N134,IF(B16=N52,O134,P134))</f>
        <v>1.06</v>
      </c>
      <c r="C137" s="71"/>
      <c r="D137" s="71"/>
      <c r="E137" s="1"/>
      <c r="F137" s="1"/>
      <c r="G137" s="1"/>
      <c r="H137" s="1"/>
      <c r="I137" s="1"/>
      <c r="J137" s="1"/>
      <c r="K137" s="1"/>
    </row>
    <row r="138" spans="1:18" ht="10.5" customHeight="1" x14ac:dyDescent="0.25">
      <c r="A138" s="109"/>
      <c r="B138" s="71"/>
      <c r="C138" s="71"/>
      <c r="D138" s="71"/>
      <c r="E138" s="1"/>
      <c r="F138" s="1"/>
      <c r="G138" s="1"/>
      <c r="H138" s="1"/>
      <c r="I138" s="1"/>
      <c r="J138" s="1"/>
      <c r="K138" s="1"/>
    </row>
    <row r="139" spans="1:18" ht="15.75" x14ac:dyDescent="0.25">
      <c r="A139" s="111" t="s">
        <v>242</v>
      </c>
      <c r="B139" s="1"/>
      <c r="C139" s="1"/>
      <c r="D139" s="1"/>
      <c r="E139" s="1"/>
      <c r="F139" s="1"/>
      <c r="G139" s="1"/>
      <c r="H139" s="1"/>
      <c r="I139" s="1"/>
      <c r="J139" s="1"/>
      <c r="K139" s="1"/>
      <c r="P139" t="s">
        <v>114</v>
      </c>
      <c r="R139" t="s">
        <v>115</v>
      </c>
    </row>
    <row r="140" spans="1:18" ht="15.75" x14ac:dyDescent="0.25">
      <c r="A140" s="112" t="s">
        <v>116</v>
      </c>
      <c r="B140" s="1"/>
      <c r="C140" s="1"/>
      <c r="D140" s="1"/>
      <c r="E140" s="1"/>
      <c r="F140" s="1"/>
      <c r="G140" s="1"/>
      <c r="H140" s="1"/>
      <c r="I140" s="1"/>
      <c r="J140" s="1"/>
      <c r="K140" s="1"/>
    </row>
    <row r="141" spans="1:18" x14ac:dyDescent="0.25">
      <c r="A141" s="201" t="s">
        <v>117</v>
      </c>
      <c r="B141" s="203" t="s">
        <v>118</v>
      </c>
      <c r="C141" s="204"/>
      <c r="D141" s="204"/>
      <c r="E141" s="204"/>
      <c r="F141" s="204"/>
      <c r="G141" s="204"/>
      <c r="H141" s="204"/>
      <c r="I141" s="1"/>
      <c r="J141" s="1"/>
      <c r="K141" s="1"/>
      <c r="M141" t="s">
        <v>119</v>
      </c>
      <c r="N141" s="113">
        <v>27.02</v>
      </c>
      <c r="O141" s="114" t="s">
        <v>120</v>
      </c>
      <c r="P141" s="115">
        <v>2.08</v>
      </c>
      <c r="Q141" s="114" t="s">
        <v>121</v>
      </c>
      <c r="R141" s="116" t="s">
        <v>122</v>
      </c>
    </row>
    <row r="142" spans="1:18" x14ac:dyDescent="0.25">
      <c r="A142" s="202"/>
      <c r="B142" s="117">
        <v>5</v>
      </c>
      <c r="C142" s="118">
        <v>10</v>
      </c>
      <c r="D142" s="118">
        <v>20</v>
      </c>
      <c r="E142" s="118">
        <v>40</v>
      </c>
      <c r="F142" s="118">
        <v>80</v>
      </c>
      <c r="G142" s="118">
        <v>160</v>
      </c>
      <c r="H142" s="118">
        <v>350</v>
      </c>
      <c r="I142" s="1"/>
      <c r="J142" s="1"/>
      <c r="K142" s="1"/>
      <c r="M142" t="s">
        <v>123</v>
      </c>
      <c r="N142" s="119">
        <v>50.3</v>
      </c>
      <c r="O142" s="120" t="s">
        <v>124</v>
      </c>
      <c r="P142" s="121">
        <v>2.69</v>
      </c>
      <c r="Q142" s="120" t="s">
        <v>125</v>
      </c>
      <c r="R142" s="122" t="s">
        <v>126</v>
      </c>
    </row>
    <row r="143" spans="1:18" x14ac:dyDescent="0.25">
      <c r="A143" s="123">
        <v>0.1</v>
      </c>
      <c r="B143" s="106">
        <v>0.95</v>
      </c>
      <c r="C143" s="106">
        <v>0.92</v>
      </c>
      <c r="D143" s="106">
        <v>0.88</v>
      </c>
      <c r="E143" s="106">
        <v>0.83</v>
      </c>
      <c r="F143" s="106">
        <v>0.76</v>
      </c>
      <c r="G143" s="124">
        <v>0.67</v>
      </c>
      <c r="H143" s="106">
        <v>0.56000000000000005</v>
      </c>
      <c r="I143" s="1"/>
      <c r="J143" s="1"/>
      <c r="K143" s="1"/>
      <c r="M143" t="s">
        <v>127</v>
      </c>
      <c r="N143" s="119">
        <v>75.45</v>
      </c>
      <c r="O143" s="120" t="s">
        <v>128</v>
      </c>
      <c r="P143" s="121">
        <v>3.21</v>
      </c>
      <c r="Q143" s="120" t="s">
        <v>129</v>
      </c>
      <c r="R143" s="122" t="s">
        <v>130</v>
      </c>
    </row>
    <row r="144" spans="1:18" x14ac:dyDescent="0.25">
      <c r="A144" s="125">
        <v>5</v>
      </c>
      <c r="B144" s="106">
        <v>0.89</v>
      </c>
      <c r="C144" s="106">
        <v>0.87</v>
      </c>
      <c r="D144" s="106">
        <v>0.84</v>
      </c>
      <c r="E144" s="106">
        <v>0.8</v>
      </c>
      <c r="F144" s="124">
        <v>0.73</v>
      </c>
      <c r="G144" s="106">
        <v>0.65</v>
      </c>
      <c r="H144" s="106">
        <v>0.54</v>
      </c>
      <c r="I144" s="1"/>
      <c r="J144" s="1"/>
      <c r="K144" s="1"/>
      <c r="M144" t="s">
        <v>131</v>
      </c>
      <c r="N144" s="119">
        <v>118.3</v>
      </c>
      <c r="O144" s="120" t="s">
        <v>132</v>
      </c>
      <c r="P144" s="121">
        <v>3.83</v>
      </c>
      <c r="Q144" s="120" t="s">
        <v>133</v>
      </c>
      <c r="R144" s="122" t="s">
        <v>134</v>
      </c>
    </row>
    <row r="145" spans="1:18" x14ac:dyDescent="0.25">
      <c r="A145" s="125">
        <v>10</v>
      </c>
      <c r="B145" s="106">
        <v>0.85</v>
      </c>
      <c r="C145" s="106">
        <v>0.84</v>
      </c>
      <c r="D145" s="106">
        <v>0.81</v>
      </c>
      <c r="E145" s="106">
        <v>0.77</v>
      </c>
      <c r="F145" s="124">
        <v>0.71</v>
      </c>
      <c r="G145" s="106">
        <v>0.64</v>
      </c>
      <c r="H145" s="106">
        <v>0.53</v>
      </c>
      <c r="I145" s="1"/>
      <c r="J145" s="1"/>
      <c r="K145" s="1"/>
      <c r="M145" t="s">
        <v>135</v>
      </c>
      <c r="N145" s="119">
        <v>169.1</v>
      </c>
      <c r="O145" s="120" t="s">
        <v>136</v>
      </c>
      <c r="P145" s="121">
        <v>4.3899999999999997</v>
      </c>
      <c r="Q145" s="120" t="s">
        <v>137</v>
      </c>
      <c r="R145" s="122" t="s">
        <v>138</v>
      </c>
    </row>
    <row r="146" spans="1:18" x14ac:dyDescent="0.25">
      <c r="A146" s="125">
        <v>20</v>
      </c>
      <c r="B146" s="106">
        <v>0.8</v>
      </c>
      <c r="C146" s="106">
        <v>0.78</v>
      </c>
      <c r="D146" s="106">
        <v>0.76</v>
      </c>
      <c r="E146" s="124">
        <v>0.73</v>
      </c>
      <c r="F146" s="124">
        <v>0.68</v>
      </c>
      <c r="G146" s="106">
        <v>0.61</v>
      </c>
      <c r="H146" s="106">
        <v>0.51</v>
      </c>
      <c r="I146" s="1"/>
      <c r="J146" s="1"/>
      <c r="K146" s="1"/>
      <c r="M146" t="s">
        <v>139</v>
      </c>
      <c r="N146" s="119">
        <v>226</v>
      </c>
      <c r="O146" s="120" t="s">
        <v>140</v>
      </c>
      <c r="P146" s="121">
        <v>4.9400000000000004</v>
      </c>
      <c r="Q146" s="120" t="s">
        <v>141</v>
      </c>
      <c r="R146" s="122" t="s">
        <v>142</v>
      </c>
    </row>
    <row r="147" spans="1:18" x14ac:dyDescent="0.25">
      <c r="A147" s="125">
        <v>40</v>
      </c>
      <c r="B147" s="124">
        <v>0.72</v>
      </c>
      <c r="C147" s="124">
        <v>0.72</v>
      </c>
      <c r="D147" s="124">
        <v>0.7</v>
      </c>
      <c r="E147" s="124">
        <v>0.67</v>
      </c>
      <c r="F147" s="106">
        <v>0.63</v>
      </c>
      <c r="G147" s="106">
        <v>0.56999999999999995</v>
      </c>
      <c r="H147" s="106">
        <v>0.48</v>
      </c>
      <c r="I147" s="1"/>
      <c r="J147" s="1"/>
      <c r="K147" s="1"/>
      <c r="M147" t="s">
        <v>143</v>
      </c>
      <c r="N147" s="119">
        <v>314</v>
      </c>
      <c r="O147" s="120" t="s">
        <v>144</v>
      </c>
      <c r="P147" s="121">
        <v>5.38</v>
      </c>
      <c r="Q147" s="120" t="s">
        <v>145</v>
      </c>
      <c r="R147" s="122" t="s">
        <v>146</v>
      </c>
    </row>
    <row r="148" spans="1:18" x14ac:dyDescent="0.25">
      <c r="A148" s="125">
        <v>80</v>
      </c>
      <c r="B148" s="106">
        <v>0.63</v>
      </c>
      <c r="C148" s="106">
        <v>0.63</v>
      </c>
      <c r="D148" s="106">
        <v>0.61</v>
      </c>
      <c r="E148" s="106">
        <v>0.59</v>
      </c>
      <c r="F148" s="106">
        <v>0.56000000000000005</v>
      </c>
      <c r="G148" s="106">
        <v>0.51</v>
      </c>
      <c r="H148" s="106">
        <v>0.44</v>
      </c>
      <c r="I148" s="1"/>
      <c r="J148" s="1"/>
      <c r="K148" s="1"/>
      <c r="M148" t="s">
        <v>147</v>
      </c>
      <c r="N148" s="119">
        <v>399.5</v>
      </c>
      <c r="O148" s="120" t="s">
        <v>148</v>
      </c>
      <c r="P148" s="121">
        <v>5.89</v>
      </c>
      <c r="Q148" s="120" t="s">
        <v>149</v>
      </c>
      <c r="R148" s="122" t="s">
        <v>150</v>
      </c>
    </row>
    <row r="149" spans="1:18" x14ac:dyDescent="0.25">
      <c r="A149" s="125">
        <v>160</v>
      </c>
      <c r="B149" s="106">
        <v>0.53</v>
      </c>
      <c r="C149" s="106">
        <v>0.53</v>
      </c>
      <c r="D149" s="106">
        <v>0.52</v>
      </c>
      <c r="E149" s="106">
        <v>0.5</v>
      </c>
      <c r="F149" s="106">
        <v>0.47</v>
      </c>
      <c r="G149" s="106">
        <v>0.44</v>
      </c>
      <c r="H149" s="106">
        <v>0.38</v>
      </c>
      <c r="I149" s="1"/>
      <c r="J149" s="1"/>
      <c r="K149" s="1"/>
      <c r="M149" t="s">
        <v>151</v>
      </c>
      <c r="N149" s="119">
        <v>501.45</v>
      </c>
      <c r="O149" s="120" t="s">
        <v>152</v>
      </c>
      <c r="P149" s="121">
        <v>6.41</v>
      </c>
      <c r="Q149" s="120" t="s">
        <v>153</v>
      </c>
      <c r="R149" s="122" t="s">
        <v>154</v>
      </c>
    </row>
    <row r="150" spans="1:18" ht="15.75" thickBot="1" x14ac:dyDescent="0.3">
      <c r="A150" s="126"/>
      <c r="B150" s="71"/>
      <c r="C150" s="71"/>
      <c r="D150" s="71"/>
      <c r="E150" s="71"/>
      <c r="F150" s="71"/>
      <c r="G150" s="71"/>
      <c r="H150" s="71"/>
      <c r="I150" s="1"/>
      <c r="J150" s="1"/>
      <c r="K150" s="1"/>
      <c r="M150" t="s">
        <v>155</v>
      </c>
      <c r="N150" s="127">
        <v>818.71</v>
      </c>
      <c r="O150" s="128" t="s">
        <v>156</v>
      </c>
      <c r="P150" s="129">
        <v>7.5</v>
      </c>
      <c r="Q150" s="128" t="s">
        <v>157</v>
      </c>
      <c r="R150" s="130" t="s">
        <v>158</v>
      </c>
    </row>
    <row r="151" spans="1:18" ht="16.5" thickBot="1" x14ac:dyDescent="0.3">
      <c r="A151" s="126"/>
      <c r="B151" s="71"/>
      <c r="C151" s="71"/>
      <c r="D151" s="131" t="s">
        <v>159</v>
      </c>
      <c r="E151" s="132">
        <v>0.7</v>
      </c>
      <c r="F151" s="71"/>
      <c r="G151" s="71"/>
      <c r="H151" s="71"/>
      <c r="I151" s="1"/>
      <c r="J151" s="1"/>
      <c r="K151" s="1"/>
      <c r="M151" t="s">
        <v>160</v>
      </c>
      <c r="N151" s="127">
        <v>1511.15</v>
      </c>
      <c r="O151" s="128" t="s">
        <v>161</v>
      </c>
      <c r="P151" s="129">
        <v>8.3000000000000007</v>
      </c>
      <c r="Q151" s="128" t="s">
        <v>162</v>
      </c>
      <c r="R151" s="130" t="s">
        <v>163</v>
      </c>
    </row>
    <row r="152" spans="1:18" x14ac:dyDescent="0.25">
      <c r="A152" s="126"/>
      <c r="B152" s="71"/>
      <c r="C152" s="71"/>
      <c r="D152" s="71"/>
      <c r="E152" s="71"/>
      <c r="F152" s="71"/>
      <c r="G152" s="71"/>
      <c r="H152" s="71"/>
      <c r="I152" s="1"/>
      <c r="J152" s="1"/>
      <c r="K152" s="1"/>
    </row>
    <row r="153" spans="1:18" x14ac:dyDescent="0.25">
      <c r="A153" s="126"/>
      <c r="B153" s="71"/>
      <c r="C153" s="71"/>
      <c r="D153" s="71"/>
      <c r="E153" s="71"/>
      <c r="F153" s="71"/>
      <c r="G153" s="71"/>
      <c r="H153" s="71"/>
      <c r="I153" s="1"/>
      <c r="J153" s="1"/>
      <c r="K153" s="1"/>
    </row>
    <row r="154" spans="1:18" x14ac:dyDescent="0.25">
      <c r="A154" s="126"/>
      <c r="B154" s="71"/>
      <c r="C154" s="71"/>
      <c r="D154" s="71"/>
      <c r="E154" s="71"/>
      <c r="F154" s="71"/>
      <c r="G154" s="71"/>
      <c r="H154" s="71"/>
      <c r="I154" s="1"/>
      <c r="J154" s="1"/>
      <c r="K154" s="1"/>
    </row>
    <row r="155" spans="1:18" x14ac:dyDescent="0.25">
      <c r="A155" s="126"/>
      <c r="B155" s="71"/>
      <c r="C155" s="71"/>
      <c r="D155" s="71"/>
      <c r="E155" s="71"/>
      <c r="F155" s="71"/>
      <c r="G155" s="71"/>
      <c r="H155" s="71"/>
      <c r="I155" s="1"/>
      <c r="J155" s="1"/>
      <c r="K155" s="1"/>
    </row>
    <row r="156" spans="1:18" x14ac:dyDescent="0.25">
      <c r="A156" s="126"/>
      <c r="B156" s="71"/>
      <c r="C156" s="71"/>
      <c r="D156" s="71"/>
      <c r="E156" s="71"/>
      <c r="F156" s="71"/>
      <c r="G156" s="71"/>
      <c r="H156" s="71"/>
      <c r="I156" s="1"/>
      <c r="J156" s="1"/>
      <c r="K156" s="1"/>
    </row>
    <row r="157" spans="1:18" x14ac:dyDescent="0.25">
      <c r="A157" s="126"/>
      <c r="B157" s="71"/>
      <c r="C157" s="71"/>
      <c r="D157" s="71"/>
      <c r="E157" s="71"/>
      <c r="F157" s="71"/>
      <c r="G157" s="71"/>
      <c r="H157" s="71"/>
      <c r="I157" s="1"/>
      <c r="J157" s="1"/>
      <c r="K157" s="1"/>
    </row>
    <row r="158" spans="1:18" ht="15.75" customHeight="1" x14ac:dyDescent="0.25">
      <c r="A158" s="126"/>
      <c r="B158" s="71"/>
      <c r="C158" s="71"/>
      <c r="D158" s="71"/>
      <c r="E158" s="71"/>
      <c r="F158" s="71"/>
      <c r="G158" s="71"/>
      <c r="H158" s="71"/>
      <c r="I158" s="1"/>
      <c r="J158" s="1"/>
      <c r="K158" s="1"/>
    </row>
    <row r="159" spans="1:18" ht="30" customHeight="1" x14ac:dyDescent="0.25">
      <c r="A159" s="186" t="s">
        <v>164</v>
      </c>
      <c r="B159" s="186"/>
      <c r="C159" s="186"/>
      <c r="D159" s="133" t="s">
        <v>165</v>
      </c>
      <c r="E159" s="133" t="s">
        <v>166</v>
      </c>
      <c r="F159" s="133" t="s">
        <v>165</v>
      </c>
      <c r="G159" s="133" t="s">
        <v>166</v>
      </c>
      <c r="H159" s="71"/>
      <c r="I159" s="1"/>
      <c r="J159" s="1"/>
      <c r="K159" s="1"/>
    </row>
    <row r="160" spans="1:18" x14ac:dyDescent="0.25">
      <c r="A160" s="187" t="s">
        <v>167</v>
      </c>
      <c r="B160" s="187"/>
      <c r="C160" s="187"/>
      <c r="D160" s="134" t="s">
        <v>168</v>
      </c>
      <c r="E160" s="134" t="s">
        <v>169</v>
      </c>
      <c r="F160" s="135"/>
      <c r="G160" s="135"/>
      <c r="H160" s="71"/>
      <c r="I160" s="1"/>
      <c r="J160" s="1"/>
      <c r="K160" s="1"/>
    </row>
    <row r="161" spans="1:15" x14ac:dyDescent="0.25">
      <c r="A161" s="187" t="s">
        <v>170</v>
      </c>
      <c r="B161" s="187"/>
      <c r="C161" s="187"/>
      <c r="D161" s="136" t="s">
        <v>171</v>
      </c>
      <c r="E161" s="134" t="s">
        <v>169</v>
      </c>
      <c r="F161" s="137"/>
      <c r="G161" s="135"/>
      <c r="H161" s="71"/>
      <c r="I161" s="1"/>
      <c r="J161" s="1"/>
      <c r="K161" s="1"/>
    </row>
    <row r="162" spans="1:15" x14ac:dyDescent="0.25">
      <c r="A162" s="187" t="s">
        <v>172</v>
      </c>
      <c r="B162" s="187"/>
      <c r="C162" s="187"/>
      <c r="D162" s="134" t="s">
        <v>168</v>
      </c>
      <c r="E162" s="134" t="s">
        <v>173</v>
      </c>
      <c r="F162" s="135"/>
      <c r="G162" s="135"/>
      <c r="H162" s="71"/>
      <c r="I162" s="1"/>
      <c r="J162" s="1"/>
      <c r="K162" s="1"/>
    </row>
    <row r="163" spans="1:15" ht="6.75" customHeight="1" x14ac:dyDescent="0.25">
      <c r="A163" s="126"/>
      <c r="B163" s="71"/>
      <c r="C163" s="71"/>
      <c r="D163" s="71"/>
      <c r="E163" s="71"/>
      <c r="F163" s="71"/>
      <c r="G163" s="71"/>
      <c r="H163" s="71"/>
      <c r="I163" s="1"/>
      <c r="J163" s="1"/>
      <c r="K163" s="1"/>
    </row>
    <row r="164" spans="1:15" x14ac:dyDescent="0.25">
      <c r="A164" s="138" t="s">
        <v>174</v>
      </c>
      <c r="B164" s="139"/>
      <c r="C164" s="140" t="s">
        <v>175</v>
      </c>
      <c r="D164" s="140"/>
      <c r="E164" s="140"/>
      <c r="F164" s="140"/>
      <c r="G164" s="140"/>
      <c r="H164" s="71"/>
      <c r="I164" s="1"/>
      <c r="J164" s="1"/>
      <c r="K164" s="1"/>
    </row>
    <row r="165" spans="1:15" x14ac:dyDescent="0.25">
      <c r="A165" s="138" t="s">
        <v>176</v>
      </c>
      <c r="B165" s="139"/>
      <c r="C165" s="140" t="s">
        <v>177</v>
      </c>
      <c r="D165" s="140"/>
      <c r="E165" s="140"/>
      <c r="F165" s="140"/>
      <c r="G165" s="140"/>
      <c r="H165" s="71"/>
      <c r="I165" s="1"/>
      <c r="J165" s="1"/>
      <c r="K165" s="1"/>
    </row>
    <row r="166" spans="1:15" x14ac:dyDescent="0.25">
      <c r="A166" s="138" t="s">
        <v>178</v>
      </c>
      <c r="B166" s="139"/>
      <c r="C166" s="140" t="s">
        <v>179</v>
      </c>
      <c r="D166" s="140"/>
      <c r="E166" s="140"/>
      <c r="F166" s="140"/>
      <c r="G166" s="140"/>
      <c r="H166" s="71"/>
      <c r="I166" s="1"/>
      <c r="J166" s="1"/>
      <c r="K166" s="1"/>
    </row>
    <row r="167" spans="1:15" ht="15" customHeight="1" x14ac:dyDescent="0.25">
      <c r="A167" s="138"/>
      <c r="B167" s="141"/>
      <c r="C167" s="140"/>
      <c r="D167" s="140"/>
      <c r="E167" s="140"/>
      <c r="F167" s="140"/>
      <c r="G167" s="140"/>
      <c r="H167" s="71"/>
      <c r="I167" s="1"/>
      <c r="J167" s="1"/>
      <c r="K167" s="1"/>
    </row>
    <row r="168" spans="1:15" ht="15" customHeight="1" x14ac:dyDescent="0.25">
      <c r="A168" s="142" t="s">
        <v>180</v>
      </c>
      <c r="B168" s="141"/>
      <c r="C168" s="140"/>
      <c r="D168" s="140"/>
      <c r="E168" s="140"/>
      <c r="F168" s="140"/>
      <c r="G168" s="140"/>
      <c r="H168" s="71"/>
      <c r="I168" s="1"/>
      <c r="J168" s="1"/>
      <c r="K168" s="1"/>
    </row>
    <row r="169" spans="1:15" ht="15" customHeight="1" x14ac:dyDescent="0.25">
      <c r="A169" s="138"/>
      <c r="B169" s="141"/>
      <c r="C169" s="140"/>
      <c r="D169" s="140"/>
      <c r="E169" s="140"/>
      <c r="F169" s="140"/>
      <c r="G169" s="140"/>
      <c r="H169" s="71"/>
      <c r="I169" s="1"/>
      <c r="J169" s="1"/>
      <c r="K169" s="1"/>
      <c r="N169" t="s">
        <v>181</v>
      </c>
      <c r="O169">
        <v>1</v>
      </c>
    </row>
    <row r="170" spans="1:15" ht="15" customHeight="1" x14ac:dyDescent="0.25">
      <c r="A170" s="138"/>
      <c r="B170" s="141"/>
      <c r="C170" s="140"/>
      <c r="D170" s="140"/>
      <c r="E170" s="140"/>
      <c r="F170" s="140"/>
      <c r="G170" s="140"/>
      <c r="H170" s="71"/>
      <c r="I170" s="1"/>
      <c r="J170" s="1"/>
      <c r="K170" s="1"/>
      <c r="N170" t="s">
        <v>182</v>
      </c>
      <c r="O170">
        <v>1.04</v>
      </c>
    </row>
    <row r="171" spans="1:15" ht="15" customHeight="1" x14ac:dyDescent="0.25">
      <c r="A171" s="138"/>
      <c r="B171" s="141"/>
      <c r="C171" s="140"/>
      <c r="D171" s="140"/>
      <c r="E171" s="140"/>
      <c r="F171" s="140"/>
      <c r="G171" s="140"/>
      <c r="H171" s="71"/>
      <c r="I171" s="1"/>
      <c r="J171" s="1"/>
      <c r="K171" s="1"/>
      <c r="N171" t="s">
        <v>183</v>
      </c>
      <c r="O171">
        <v>1.08</v>
      </c>
    </row>
    <row r="172" spans="1:15" ht="15" customHeight="1" thickBot="1" x14ac:dyDescent="0.3">
      <c r="A172" s="138"/>
      <c r="B172" s="141"/>
      <c r="C172" s="140"/>
      <c r="D172" s="140"/>
      <c r="E172" s="140"/>
      <c r="F172" s="140"/>
      <c r="G172" s="140"/>
      <c r="H172" s="71"/>
      <c r="I172" s="1"/>
      <c r="J172" s="1"/>
      <c r="K172" s="1"/>
      <c r="N172" t="s">
        <v>184</v>
      </c>
      <c r="O172">
        <v>1.1200000000000001</v>
      </c>
    </row>
    <row r="173" spans="1:15" ht="15" customHeight="1" thickBot="1" x14ac:dyDescent="0.3">
      <c r="A173" s="138"/>
      <c r="B173" s="141"/>
      <c r="C173" s="140"/>
      <c r="D173" s="143" t="s">
        <v>185</v>
      </c>
      <c r="E173" s="144">
        <v>300</v>
      </c>
      <c r="F173" t="s">
        <v>186</v>
      </c>
      <c r="H173" s="71"/>
      <c r="I173" s="1"/>
      <c r="J173" s="1"/>
      <c r="K173" s="1"/>
      <c r="N173" t="s">
        <v>187</v>
      </c>
      <c r="O173">
        <v>1.17</v>
      </c>
    </row>
    <row r="174" spans="1:15" ht="15" customHeight="1" thickBot="1" x14ac:dyDescent="0.3">
      <c r="A174" s="138"/>
      <c r="B174" s="141"/>
      <c r="C174" s="140"/>
      <c r="D174" s="140"/>
      <c r="E174" s="140"/>
      <c r="F174" s="140"/>
      <c r="G174" s="140"/>
      <c r="H174" s="71"/>
      <c r="I174" s="1"/>
      <c r="J174" s="1"/>
      <c r="K174" s="1"/>
      <c r="N174" t="s">
        <v>188</v>
      </c>
      <c r="O174">
        <v>1.21</v>
      </c>
    </row>
    <row r="175" spans="1:15" ht="15" customHeight="1" thickBot="1" x14ac:dyDescent="0.3">
      <c r="A175" s="138"/>
      <c r="B175" s="141"/>
      <c r="C175" s="140"/>
      <c r="D175" s="143" t="s">
        <v>189</v>
      </c>
      <c r="E175" s="145">
        <f>IF(G175=N169,O169,IF(G175=N170,O170,IF(G175=N171,O171,IF(G175=N172,O172,IF(G175=N173,O173,IF(G175=N174,O174,IF(G175=N175,O175,IF(G175=N176,O176,IF(G175=N177,O177,IF(G175=N178,O178,IF(G175=N179,O179,"")))))))))))</f>
        <v>1.25</v>
      </c>
      <c r="F175" s="146" t="s">
        <v>190</v>
      </c>
      <c r="G175" s="147" t="str">
        <f>IF(E173&lt;=240,N169,IF(E173&lt;=250,N170,IF(E173&lt;=260,N171,IF(E173&lt;=270,N172,IF(E173&lt;=280,N173,IF(E173&lt;=290,N174,IF(E173&lt;=300,N175,IF(E173&lt;=325,N176,IF(E173&lt;=350,N177,IF(E173&lt;=375,N178,N179))))))))))</f>
        <v>до 300 см</v>
      </c>
      <c r="H175" s="71"/>
      <c r="I175" s="1"/>
      <c r="J175" s="1"/>
      <c r="K175" s="1"/>
      <c r="N175" t="s">
        <v>191</v>
      </c>
      <c r="O175">
        <v>1.25</v>
      </c>
    </row>
    <row r="176" spans="1:15" ht="15" customHeight="1" x14ac:dyDescent="0.25">
      <c r="A176" s="138"/>
      <c r="B176" s="141"/>
      <c r="C176" s="140"/>
      <c r="D176" s="140"/>
      <c r="E176" s="140"/>
      <c r="F176" s="140"/>
      <c r="G176" s="140"/>
      <c r="H176" s="71"/>
      <c r="I176" s="1"/>
      <c r="J176" s="1"/>
      <c r="K176" s="1"/>
      <c r="N176" t="s">
        <v>192</v>
      </c>
      <c r="O176">
        <v>1.35</v>
      </c>
    </row>
    <row r="177" spans="1:18" ht="15" customHeight="1" x14ac:dyDescent="0.25">
      <c r="A177" s="138"/>
      <c r="B177" s="141"/>
      <c r="C177" s="140"/>
      <c r="D177" s="140"/>
      <c r="E177" s="140"/>
      <c r="F177" s="140"/>
      <c r="G177" s="140"/>
      <c r="H177" s="71"/>
      <c r="I177" s="1"/>
      <c r="J177" s="1"/>
      <c r="K177" s="1"/>
      <c r="N177" t="s">
        <v>193</v>
      </c>
      <c r="O177">
        <v>1.46</v>
      </c>
    </row>
    <row r="178" spans="1:18" ht="15" customHeight="1" x14ac:dyDescent="0.25">
      <c r="A178" s="138"/>
      <c r="B178" s="141"/>
      <c r="C178" s="140"/>
      <c r="D178" s="140"/>
      <c r="E178" s="140"/>
      <c r="F178" s="140"/>
      <c r="G178" s="140"/>
      <c r="H178" s="71"/>
      <c r="I178" s="1"/>
      <c r="J178" s="1"/>
      <c r="K178" s="1"/>
      <c r="N178" t="s">
        <v>194</v>
      </c>
      <c r="O178">
        <v>1.56</v>
      </c>
    </row>
    <row r="179" spans="1:18" ht="15" customHeight="1" x14ac:dyDescent="0.25">
      <c r="A179" s="138"/>
      <c r="B179" s="141"/>
      <c r="C179" s="140"/>
      <c r="D179" s="140"/>
      <c r="E179" s="140"/>
      <c r="F179" s="140"/>
      <c r="G179" s="140"/>
      <c r="H179" s="71"/>
      <c r="I179" s="1"/>
      <c r="J179" s="1"/>
      <c r="K179" s="1"/>
      <c r="N179" t="s">
        <v>195</v>
      </c>
      <c r="O179">
        <v>1.67</v>
      </c>
    </row>
    <row r="180" spans="1:18" ht="15" customHeight="1" x14ac:dyDescent="0.25">
      <c r="A180" s="138"/>
      <c r="B180" s="141"/>
      <c r="C180" s="140"/>
      <c r="D180" s="140"/>
      <c r="E180" s="140"/>
      <c r="F180" s="140"/>
      <c r="G180" s="140"/>
      <c r="H180" s="71"/>
      <c r="I180" s="1"/>
      <c r="J180" s="1"/>
      <c r="K180" s="1"/>
    </row>
    <row r="181" spans="1:18" ht="15" customHeight="1" x14ac:dyDescent="0.25">
      <c r="A181" s="138"/>
      <c r="B181" s="141"/>
      <c r="C181" s="140"/>
      <c r="D181" s="140"/>
      <c r="E181" s="140"/>
      <c r="F181" s="140"/>
      <c r="G181" s="140"/>
      <c r="H181" s="71"/>
      <c r="I181" s="1"/>
      <c r="J181" s="1"/>
      <c r="K181" s="1"/>
    </row>
    <row r="182" spans="1:18" ht="15" customHeight="1" x14ac:dyDescent="0.25">
      <c r="A182" s="138"/>
      <c r="B182" s="141"/>
      <c r="C182" s="140"/>
      <c r="D182" s="140"/>
      <c r="E182" s="140"/>
      <c r="F182" s="140"/>
      <c r="G182" s="140"/>
      <c r="H182" s="71"/>
      <c r="I182" s="1"/>
      <c r="J182" s="1"/>
      <c r="K182" s="1"/>
    </row>
    <row r="183" spans="1:18" ht="15" customHeight="1" x14ac:dyDescent="0.25">
      <c r="A183" s="138"/>
      <c r="B183" s="141"/>
      <c r="C183" s="140"/>
      <c r="D183" s="140"/>
      <c r="E183" s="140"/>
      <c r="F183" s="140"/>
      <c r="G183" s="140"/>
      <c r="H183" s="71"/>
      <c r="I183" s="1"/>
      <c r="J183" s="1"/>
      <c r="K183" s="1"/>
    </row>
    <row r="184" spans="1:18" ht="15" customHeight="1" x14ac:dyDescent="0.25">
      <c r="A184" s="138"/>
      <c r="B184" s="141"/>
      <c r="C184" s="140"/>
      <c r="D184" s="140"/>
      <c r="E184" s="140"/>
      <c r="F184" s="140"/>
      <c r="G184" s="140"/>
      <c r="H184" s="71"/>
      <c r="I184" s="1"/>
      <c r="J184" s="1"/>
      <c r="K184" s="1"/>
    </row>
    <row r="185" spans="1:18" ht="15" customHeight="1" x14ac:dyDescent="0.25">
      <c r="A185" s="138"/>
      <c r="B185" s="141"/>
      <c r="C185" s="140"/>
      <c r="D185" s="140"/>
      <c r="E185" s="140"/>
      <c r="F185" s="140"/>
      <c r="G185" s="140"/>
      <c r="H185" s="71"/>
      <c r="I185" s="1"/>
      <c r="J185" s="1"/>
      <c r="K185" s="1"/>
    </row>
    <row r="186" spans="1:18" ht="15" customHeight="1" x14ac:dyDescent="0.25">
      <c r="A186" s="138"/>
      <c r="B186" s="141"/>
      <c r="C186" s="140"/>
      <c r="D186" s="140"/>
      <c r="E186" s="140"/>
      <c r="F186" s="140"/>
      <c r="G186" s="140"/>
      <c r="H186" s="71"/>
      <c r="I186" s="1"/>
      <c r="J186" s="1"/>
      <c r="K186" s="1"/>
    </row>
    <row r="187" spans="1:18" ht="15" customHeight="1" x14ac:dyDescent="0.25">
      <c r="A187" s="138"/>
      <c r="B187" s="141"/>
      <c r="C187" s="140"/>
      <c r="D187" s="140"/>
      <c r="E187" s="140"/>
      <c r="F187" s="140"/>
      <c r="G187" s="140"/>
      <c r="H187" s="71"/>
      <c r="I187" s="1"/>
      <c r="J187" s="1"/>
      <c r="K187" s="1"/>
    </row>
    <row r="188" spans="1:18" ht="15" customHeight="1" x14ac:dyDescent="0.25">
      <c r="A188" s="142" t="s">
        <v>196</v>
      </c>
      <c r="B188" s="141"/>
      <c r="C188" s="140"/>
      <c r="D188" s="140"/>
      <c r="E188" s="140"/>
      <c r="F188" s="140"/>
      <c r="G188" s="140"/>
      <c r="H188" s="71"/>
      <c r="I188" s="1"/>
      <c r="J188" s="1"/>
      <c r="K188" s="1"/>
    </row>
    <row r="189" spans="1:18" ht="15" customHeight="1" x14ac:dyDescent="0.25">
      <c r="A189" s="138"/>
      <c r="B189" s="141"/>
      <c r="C189" s="140"/>
      <c r="D189" s="140"/>
      <c r="E189" s="140"/>
      <c r="F189" s="140"/>
      <c r="G189" s="140"/>
      <c r="H189" s="71"/>
      <c r="I189" s="1"/>
      <c r="J189" s="1"/>
      <c r="K189" s="1"/>
      <c r="O189">
        <v>1</v>
      </c>
      <c r="P189">
        <v>0.75</v>
      </c>
      <c r="Q189">
        <v>0.66</v>
      </c>
      <c r="R189">
        <v>0.5</v>
      </c>
    </row>
    <row r="190" spans="1:18" ht="15" customHeight="1" x14ac:dyDescent="0.25">
      <c r="A190" s="138"/>
      <c r="B190" s="141"/>
      <c r="C190" s="140"/>
      <c r="D190" s="140"/>
      <c r="E190" s="140"/>
      <c r="F190" s="140"/>
      <c r="G190" s="140"/>
      <c r="H190" s="71"/>
      <c r="I190" s="1"/>
      <c r="J190" s="1"/>
      <c r="K190" s="1"/>
      <c r="N190">
        <v>250</v>
      </c>
      <c r="O190" s="148">
        <v>1.04</v>
      </c>
      <c r="P190" s="148">
        <v>1</v>
      </c>
      <c r="Q190" s="148">
        <v>1</v>
      </c>
      <c r="R190" s="148">
        <v>1</v>
      </c>
    </row>
    <row r="191" spans="1:18" ht="15" customHeight="1" x14ac:dyDescent="0.25">
      <c r="A191" s="138"/>
      <c r="B191" s="141"/>
      <c r="C191" s="140"/>
      <c r="D191" s="140"/>
      <c r="E191" s="140"/>
      <c r="F191" s="140"/>
      <c r="G191" s="140"/>
      <c r="H191" s="71"/>
      <c r="I191" s="1"/>
      <c r="J191" s="1"/>
      <c r="K191" s="1"/>
      <c r="N191">
        <v>300</v>
      </c>
      <c r="O191" s="148">
        <v>1.24</v>
      </c>
      <c r="P191" s="148">
        <v>1</v>
      </c>
      <c r="Q191" s="148">
        <v>1</v>
      </c>
      <c r="R191" s="148">
        <v>1</v>
      </c>
    </row>
    <row r="192" spans="1:18" ht="15" customHeight="1" x14ac:dyDescent="0.25">
      <c r="A192" s="138"/>
      <c r="B192" s="141"/>
      <c r="C192" s="140"/>
      <c r="D192" s="140"/>
      <c r="E192" s="140"/>
      <c r="F192" s="140"/>
      <c r="G192" s="140"/>
      <c r="H192" s="71"/>
      <c r="I192" s="1"/>
      <c r="J192" s="1"/>
      <c r="K192" s="1"/>
      <c r="N192">
        <v>350</v>
      </c>
      <c r="O192" s="148">
        <v>1.45</v>
      </c>
      <c r="P192" s="148">
        <v>1</v>
      </c>
      <c r="Q192" s="148">
        <v>1</v>
      </c>
      <c r="R192" s="148">
        <v>1</v>
      </c>
    </row>
    <row r="193" spans="1:18" ht="15" customHeight="1" x14ac:dyDescent="0.25">
      <c r="A193" s="138"/>
      <c r="B193" s="141"/>
      <c r="C193" s="140"/>
      <c r="D193" s="140"/>
      <c r="E193" s="140"/>
      <c r="F193" s="140"/>
      <c r="G193" s="140"/>
      <c r="H193" s="71"/>
      <c r="I193" s="1"/>
      <c r="J193" s="1"/>
      <c r="K193" s="1"/>
      <c r="N193">
        <v>400</v>
      </c>
      <c r="O193" s="148">
        <v>1.67</v>
      </c>
      <c r="P193" s="148">
        <v>1</v>
      </c>
      <c r="Q193" s="148">
        <v>1</v>
      </c>
      <c r="R193" s="148">
        <v>1</v>
      </c>
    </row>
    <row r="194" spans="1:18" ht="15" customHeight="1" x14ac:dyDescent="0.25">
      <c r="A194" s="138"/>
      <c r="B194" s="141"/>
      <c r="C194" s="140"/>
      <c r="D194" s="140"/>
      <c r="E194" s="140"/>
      <c r="F194" s="140"/>
      <c r="G194" s="140"/>
      <c r="H194" s="71"/>
      <c r="I194" s="1"/>
      <c r="J194" s="1"/>
      <c r="K194" s="1"/>
      <c r="N194">
        <v>450</v>
      </c>
      <c r="O194" s="148">
        <v>1.87</v>
      </c>
      <c r="P194" s="148">
        <v>1.05</v>
      </c>
      <c r="Q194" s="148">
        <v>1</v>
      </c>
      <c r="R194" s="148">
        <v>1</v>
      </c>
    </row>
    <row r="195" spans="1:18" ht="15" customHeight="1" x14ac:dyDescent="0.25">
      <c r="A195" s="138"/>
      <c r="B195" s="141"/>
      <c r="C195" s="140"/>
      <c r="D195" s="140"/>
      <c r="E195" s="140"/>
      <c r="F195" s="140"/>
      <c r="G195" s="140"/>
      <c r="H195" s="71"/>
      <c r="I195" s="1"/>
      <c r="J195" s="1"/>
      <c r="K195" s="1"/>
      <c r="N195">
        <v>500</v>
      </c>
      <c r="O195" s="148">
        <v>2.08</v>
      </c>
      <c r="P195" s="148">
        <v>1.17</v>
      </c>
      <c r="Q195" s="148">
        <v>1</v>
      </c>
      <c r="R195" s="148">
        <v>1</v>
      </c>
    </row>
    <row r="196" spans="1:18" ht="15" customHeight="1" x14ac:dyDescent="0.25">
      <c r="A196" s="138"/>
      <c r="B196" s="141"/>
      <c r="C196" s="140"/>
      <c r="D196" s="140"/>
      <c r="E196" s="140"/>
      <c r="F196" s="140"/>
      <c r="G196" s="140"/>
      <c r="H196" s="71"/>
      <c r="I196" s="1"/>
      <c r="J196" s="1"/>
      <c r="K196" s="1"/>
      <c r="N196">
        <v>550</v>
      </c>
      <c r="O196" s="148">
        <v>2.29</v>
      </c>
      <c r="P196" s="148">
        <v>1.28</v>
      </c>
      <c r="Q196" s="148">
        <v>1.01</v>
      </c>
      <c r="R196" s="148">
        <v>1</v>
      </c>
    </row>
    <row r="197" spans="1:18" ht="15" customHeight="1" thickBot="1" x14ac:dyDescent="0.3">
      <c r="A197" s="138"/>
      <c r="B197" s="141"/>
      <c r="C197" s="140"/>
      <c r="D197" s="140"/>
      <c r="E197" s="140"/>
      <c r="F197" s="140"/>
      <c r="G197" s="140"/>
      <c r="H197" s="71"/>
      <c r="I197" s="1"/>
      <c r="J197" s="1"/>
      <c r="K197" s="1"/>
      <c r="N197">
        <v>600</v>
      </c>
      <c r="O197" s="149">
        <v>2.4900000000000002</v>
      </c>
      <c r="P197" s="149">
        <v>1.4</v>
      </c>
      <c r="Q197" s="149">
        <v>1.1100000000000001</v>
      </c>
      <c r="R197" s="149">
        <v>1</v>
      </c>
    </row>
    <row r="198" spans="1:18" ht="15" customHeight="1" thickBot="1" x14ac:dyDescent="0.3">
      <c r="A198" s="138"/>
      <c r="B198" s="141"/>
      <c r="C198" s="140"/>
      <c r="D198" s="140"/>
      <c r="E198" s="140"/>
      <c r="F198" s="140"/>
      <c r="G198" s="140"/>
      <c r="H198" s="71"/>
      <c r="I198" s="1"/>
      <c r="J198" s="1"/>
      <c r="K198" s="1"/>
      <c r="N198" s="150">
        <f>IF(C200=1,O198,IF(C200&gt;=0.75,P198,IF(C200&gt;=0.66,Q198,IF(C200&gt;=0.5,R198,1))))</f>
        <v>1</v>
      </c>
      <c r="O198" s="151">
        <f>IF(B64&lt;=250,O190,IF(B64&lt;=300,O191,IF(B64&lt;=350,O192,IF(B64&lt;=400,O193,IF(B64&lt;=450,O194,IF(B64&lt;=500,O195,IF(B64&lt;=550,O196,IF(B64&lt;=600,O197,""))))))))</f>
        <v>2.29</v>
      </c>
      <c r="P198" s="151">
        <f>IF(B64&lt;=250,P190,IF(B64&lt;=300,P191,IF(B64&lt;=350,P192,IF(B64&lt;=400,P193,IF(B64&lt;=450,P194,IF(B64&lt;=500,P195,IF(B64&lt;=550,P196,IF(B64&lt;=600,P197,""))))))))</f>
        <v>1.28</v>
      </c>
      <c r="Q198" s="151">
        <f>IF(B64&lt;=250,Q190,IF(B64&lt;=300,Q191,IF(B64&lt;=350,Q192,IF(B64&lt;=400,Q193,IF(B64&lt;=450,Q194,IF(B64&lt;=500,Q195,IF(B64&lt;=550,Q196,IF(B64&lt;=600,Q197,""))))))))</f>
        <v>1.01</v>
      </c>
      <c r="R198" s="151">
        <f>IF(B64&lt;=250,R190,IF(B64&lt;=300,R191,IF(B64&lt;=350,R192,IF(B64&lt;=400,R193,IF(B64&lt;=450,R194,IF(B64&lt;=500,R195,IF(B64&lt;=550,R196,IF(B64&lt;=600,R197,""))))))))</f>
        <v>1</v>
      </c>
    </row>
    <row r="199" spans="1:18" ht="15" customHeight="1" thickBot="1" x14ac:dyDescent="0.3">
      <c r="A199" s="138"/>
      <c r="B199" s="141"/>
      <c r="C199" s="140"/>
      <c r="D199" s="140"/>
      <c r="E199" s="140"/>
      <c r="F199" s="140"/>
      <c r="G199" s="140"/>
      <c r="H199" s="71"/>
      <c r="I199" s="1"/>
      <c r="J199" s="1"/>
      <c r="K199" s="1"/>
    </row>
    <row r="200" spans="1:18" ht="15" customHeight="1" thickBot="1" x14ac:dyDescent="0.3">
      <c r="A200" s="138"/>
      <c r="B200" s="143" t="s">
        <v>197</v>
      </c>
      <c r="C200" s="152">
        <f>E173/B64</f>
        <v>0.57692307692307687</v>
      </c>
      <c r="D200" s="34" t="s">
        <v>198</v>
      </c>
      <c r="E200" s="143" t="s">
        <v>199</v>
      </c>
      <c r="F200" s="153">
        <f>N198</f>
        <v>1</v>
      </c>
      <c r="G200" s="140"/>
      <c r="H200" s="71"/>
      <c r="I200" s="1"/>
      <c r="J200" s="1"/>
      <c r="K200" s="1"/>
    </row>
    <row r="201" spans="1:18" ht="1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</row>
    <row r="202" spans="1:18" ht="18.75" x14ac:dyDescent="0.3">
      <c r="A202" s="1" t="s">
        <v>200</v>
      </c>
      <c r="B202" s="1"/>
      <c r="C202" s="1"/>
      <c r="D202" s="154"/>
      <c r="E202" s="15"/>
      <c r="F202" s="155"/>
      <c r="G202" s="156"/>
      <c r="H202" s="1"/>
      <c r="I202" s="1"/>
      <c r="J202" s="1"/>
      <c r="K202" s="1"/>
    </row>
    <row r="203" spans="1:18" ht="18.75" x14ac:dyDescent="0.3">
      <c r="A203" s="1" t="s">
        <v>201</v>
      </c>
      <c r="B203" s="1"/>
      <c r="C203" s="1"/>
      <c r="D203" s="154"/>
      <c r="E203" s="15"/>
      <c r="F203" s="155"/>
      <c r="G203" s="157"/>
      <c r="H203" s="1"/>
      <c r="I203" s="1"/>
      <c r="J203" s="1"/>
      <c r="K203" s="1"/>
    </row>
    <row r="204" spans="1:18" ht="15.75" x14ac:dyDescent="0.25">
      <c r="A204" s="1" t="s">
        <v>202</v>
      </c>
      <c r="B204" s="1"/>
      <c r="C204" s="1"/>
      <c r="D204" s="1"/>
      <c r="E204" s="1"/>
      <c r="F204" s="1"/>
      <c r="G204" s="1"/>
      <c r="H204" s="1"/>
      <c r="I204" s="1"/>
      <c r="J204" s="1"/>
      <c r="K204" s="1"/>
    </row>
    <row r="205" spans="1:18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</row>
    <row r="206" spans="1:18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</row>
    <row r="207" spans="1:18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</row>
    <row r="208" spans="1:18" ht="15.75" thickBot="1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</row>
    <row r="209" spans="1:11" ht="16.5" thickBot="1" x14ac:dyDescent="0.3">
      <c r="A209" s="158"/>
      <c r="B209" s="159">
        <f>(5/384)*((B76*(10^-4)*B63*(B64^4))/(710000*B70))*E175*F200</f>
        <v>338.46233163380282</v>
      </c>
      <c r="C209" s="160" t="s">
        <v>203</v>
      </c>
      <c r="D209" s="161"/>
      <c r="E209" s="1"/>
      <c r="F209" s="1"/>
      <c r="G209" s="1"/>
      <c r="H209" s="1"/>
      <c r="I209" s="1"/>
      <c r="J209" s="1"/>
      <c r="K209" s="1"/>
    </row>
    <row r="210" spans="1:1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</row>
    <row r="211" spans="1:11" x14ac:dyDescent="0.25">
      <c r="A211" s="188" t="str">
        <f>IF(B209&lt;N141,O141,IF(B209&lt;N142,O142,IF(B209&lt;N143,O143,IF(B209&lt;N144,O144,IF(B209&lt;N145,O145,IF(B209&lt;N146,O146,IF(B209&lt;N147,O147,IF(B209&lt;N148,O148,IF(B209&lt;N149,O149,IF(B209&lt;N150,O150,IF(B209&lt;=N151,O151,"")))))))))))</f>
        <v>399,5 см⁴</v>
      </c>
      <c r="B211" s="188"/>
      <c r="C211" s="189" t="str">
        <f>IF(B209&lt;N151,"фактический момент инерции стоечного профиля","нет профиля, удовлетворяющего условию")</f>
        <v>фактический момент инерции стоечного профиля</v>
      </c>
      <c r="D211" s="189"/>
      <c r="E211" s="189"/>
      <c r="F211" s="189"/>
      <c r="G211" s="189"/>
      <c r="H211" s="189"/>
      <c r="I211" s="1" t="str">
        <f>IF(A211=O141,M141,IF(A211=O142,M142,IF(A211=O143,M143,IF(A211=O144,M144,IF(A211=O145,M145,IF(A211=O146,M146,IF(A211=O147,M147,IF(A211=O148,M148,IF(A211=O149,M149,IF(A211=O150,M150,IF(A211=O151,M151,"")))))))))))</f>
        <v>F50 14155-1</v>
      </c>
      <c r="J211" s="1"/>
      <c r="K211" s="1"/>
    </row>
    <row r="212" spans="1:1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</row>
    <row r="213" spans="1:11" x14ac:dyDescent="0.25">
      <c r="A213" s="1"/>
      <c r="B213" s="162">
        <f>B209</f>
        <v>338.46233163380282</v>
      </c>
      <c r="C213" s="1" t="s">
        <v>204</v>
      </c>
      <c r="D213" s="1"/>
      <c r="E213" s="1" t="str">
        <f>A211</f>
        <v>399,5 см⁴</v>
      </c>
      <c r="F213" s="1"/>
      <c r="G213" s="163" t="str">
        <f>IF(B209&lt;N150,"Условие выполняется","")</f>
        <v>Условие выполняется</v>
      </c>
      <c r="H213" s="1"/>
      <c r="I213" s="1"/>
      <c r="J213" s="1"/>
      <c r="K213" s="1"/>
    </row>
    <row r="214" spans="1:11" ht="41.2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</row>
    <row r="215" spans="1:11" ht="18.75" x14ac:dyDescent="0.3">
      <c r="A215" s="24" t="s">
        <v>205</v>
      </c>
      <c r="B215" s="1"/>
      <c r="C215" s="1"/>
      <c r="D215" s="1"/>
      <c r="E215" s="1"/>
      <c r="F215" s="1"/>
      <c r="G215" s="1"/>
      <c r="H215" s="1"/>
      <c r="I215" s="1"/>
      <c r="J215" s="1"/>
      <c r="K215" s="1"/>
    </row>
    <row r="216" spans="1:1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</row>
    <row r="217" spans="1:11" ht="15.75" x14ac:dyDescent="0.25">
      <c r="A217" s="27" t="s">
        <v>206</v>
      </c>
      <c r="B217" s="28"/>
      <c r="C217" s="164"/>
      <c r="D217" s="37"/>
      <c r="E217" s="165"/>
      <c r="F217" s="12"/>
      <c r="G217" s="12"/>
      <c r="H217" s="12"/>
      <c r="I217" s="1"/>
      <c r="J217" s="1"/>
      <c r="K217" s="1"/>
    </row>
    <row r="218" spans="1:11" ht="15.75" x14ac:dyDescent="0.25">
      <c r="A218" s="27" t="s">
        <v>207</v>
      </c>
      <c r="B218" s="28"/>
      <c r="C218" s="164"/>
      <c r="D218" s="37"/>
      <c r="E218" s="165"/>
      <c r="F218" s="12"/>
      <c r="G218" s="12"/>
      <c r="H218" s="12"/>
      <c r="I218" s="1"/>
      <c r="J218" s="1"/>
      <c r="K218" s="1"/>
    </row>
    <row r="219" spans="1:11" ht="15.75" x14ac:dyDescent="0.25">
      <c r="A219" s="27"/>
      <c r="B219" s="28"/>
      <c r="C219" s="164"/>
      <c r="D219" s="37"/>
      <c r="E219" s="165"/>
      <c r="F219" s="12"/>
      <c r="G219" s="12"/>
      <c r="H219" s="12"/>
      <c r="I219" s="1"/>
      <c r="J219" s="1"/>
      <c r="K219" s="1"/>
    </row>
    <row r="220" spans="1:11" ht="15.75" x14ac:dyDescent="0.25">
      <c r="A220" s="27"/>
      <c r="B220" s="28"/>
      <c r="C220" s="166" t="s">
        <v>208</v>
      </c>
      <c r="D220" s="37"/>
      <c r="E220" s="165"/>
      <c r="F220" s="12"/>
      <c r="G220" s="12"/>
      <c r="H220" s="12"/>
      <c r="I220" s="1"/>
      <c r="J220" s="1"/>
      <c r="K220" s="1"/>
    </row>
    <row r="221" spans="1:11" ht="15.75" x14ac:dyDescent="0.25">
      <c r="A221" s="27"/>
      <c r="B221" s="28"/>
      <c r="C221" s="166" t="s">
        <v>209</v>
      </c>
      <c r="D221" s="37"/>
      <c r="E221" s="165"/>
      <c r="F221" s="12"/>
      <c r="G221" s="12"/>
      <c r="H221" s="12"/>
      <c r="I221" s="1"/>
      <c r="J221" s="1"/>
      <c r="K221" s="1"/>
    </row>
    <row r="222" spans="1:11" ht="15.75" x14ac:dyDescent="0.25">
      <c r="A222" s="27"/>
      <c r="B222" s="28"/>
      <c r="C222" s="1"/>
      <c r="D222" s="37"/>
      <c r="E222" s="165"/>
      <c r="F222" s="12"/>
      <c r="G222" s="12"/>
      <c r="H222" s="12"/>
      <c r="I222" s="1"/>
      <c r="J222" s="1"/>
      <c r="K222" s="1"/>
    </row>
    <row r="223" spans="1:11" ht="15.75" x14ac:dyDescent="0.25">
      <c r="A223" s="27"/>
      <c r="B223" s="28"/>
      <c r="C223" s="166" t="s">
        <v>210</v>
      </c>
      <c r="D223" s="37"/>
      <c r="E223" s="165"/>
      <c r="F223" s="12"/>
      <c r="G223" s="12"/>
      <c r="H223" s="12"/>
      <c r="I223" s="1"/>
      <c r="J223" s="1"/>
      <c r="K223" s="1"/>
    </row>
    <row r="224" spans="1:11" ht="15.75" x14ac:dyDescent="0.25">
      <c r="A224" s="27"/>
      <c r="B224" s="28"/>
      <c r="C224" s="164"/>
      <c r="D224" s="37"/>
      <c r="E224" s="165"/>
      <c r="F224" s="12"/>
      <c r="G224" s="12"/>
      <c r="H224" s="12"/>
      <c r="I224" s="1"/>
      <c r="J224" s="1"/>
      <c r="K224" s="1"/>
    </row>
    <row r="225" spans="1:11" ht="15.75" x14ac:dyDescent="0.25">
      <c r="A225" s="27"/>
      <c r="B225" s="28"/>
      <c r="C225" s="164"/>
      <c r="D225" s="37"/>
      <c r="E225" s="165"/>
      <c r="F225" s="12"/>
      <c r="G225" s="12"/>
      <c r="H225" s="12"/>
      <c r="I225" s="1"/>
      <c r="J225" s="1"/>
      <c r="K225" s="1"/>
    </row>
    <row r="226" spans="1:11" ht="15.75" x14ac:dyDescent="0.25">
      <c r="A226" s="27"/>
      <c r="B226" s="28"/>
      <c r="C226" s="164"/>
      <c r="D226" s="37"/>
      <c r="E226" s="165"/>
      <c r="F226" s="12"/>
      <c r="G226" s="12"/>
      <c r="H226" s="12"/>
      <c r="I226" s="1"/>
      <c r="J226" s="1"/>
      <c r="K226" s="1"/>
    </row>
    <row r="227" spans="1:11" ht="15.75" x14ac:dyDescent="0.25">
      <c r="A227" s="27"/>
      <c r="B227" s="28"/>
      <c r="C227" s="27" t="s">
        <v>211</v>
      </c>
      <c r="D227" s="37"/>
      <c r="E227" s="165"/>
      <c r="F227" s="163"/>
      <c r="G227" s="12"/>
      <c r="H227" s="12"/>
      <c r="I227" s="1"/>
      <c r="J227" s="1"/>
      <c r="K227" s="1"/>
    </row>
    <row r="228" spans="1:11" ht="15.75" x14ac:dyDescent="0.25">
      <c r="A228" s="27"/>
      <c r="B228" s="28"/>
      <c r="C228" s="166" t="s">
        <v>212</v>
      </c>
      <c r="D228" s="37"/>
      <c r="E228" s="165"/>
      <c r="F228" s="12"/>
      <c r="G228" s="12"/>
      <c r="H228" s="12"/>
      <c r="I228" s="1"/>
      <c r="J228" s="1"/>
      <c r="K228" s="1"/>
    </row>
    <row r="229" spans="1:11" ht="15.75" x14ac:dyDescent="0.25">
      <c r="A229" s="27"/>
      <c r="B229" s="28"/>
      <c r="C229" s="27">
        <v>100</v>
      </c>
      <c r="D229" s="167" t="s">
        <v>214</v>
      </c>
      <c r="E229" s="165"/>
      <c r="F229" s="12"/>
      <c r="G229" s="12"/>
      <c r="H229" s="12"/>
      <c r="I229" s="1"/>
      <c r="J229" s="1"/>
      <c r="K229" s="1"/>
    </row>
    <row r="230" spans="1:11" ht="15.75" x14ac:dyDescent="0.25">
      <c r="A230" s="27"/>
      <c r="B230" s="28"/>
      <c r="C230" s="27">
        <v>70</v>
      </c>
      <c r="D230" s="167" t="s">
        <v>213</v>
      </c>
      <c r="E230" s="165"/>
      <c r="F230" s="12"/>
      <c r="G230" s="12"/>
      <c r="H230" s="12"/>
      <c r="I230" s="1"/>
      <c r="J230" s="1"/>
      <c r="K230" s="1"/>
    </row>
    <row r="231" spans="1:11" ht="15.75" x14ac:dyDescent="0.25">
      <c r="A231" s="27"/>
      <c r="B231" s="28"/>
      <c r="C231" s="164"/>
      <c r="D231" s="37"/>
      <c r="E231" s="165"/>
      <c r="F231" s="12"/>
      <c r="G231" s="12"/>
      <c r="H231" s="12"/>
      <c r="I231" s="1"/>
      <c r="J231" s="1"/>
      <c r="K231" s="1"/>
    </row>
    <row r="232" spans="1:11" ht="15.75" hidden="1" x14ac:dyDescent="0.25">
      <c r="A232" s="27"/>
      <c r="B232" s="28"/>
      <c r="C232" s="164"/>
      <c r="D232" s="37"/>
      <c r="E232" s="165"/>
      <c r="F232" s="12"/>
      <c r="G232" s="12"/>
      <c r="H232" s="12"/>
      <c r="I232" s="1"/>
      <c r="J232" s="1"/>
      <c r="K232" s="1"/>
    </row>
    <row r="233" spans="1:11" ht="15.75" hidden="1" x14ac:dyDescent="0.25">
      <c r="A233" s="27"/>
      <c r="B233" s="28"/>
      <c r="C233" s="164"/>
      <c r="D233" s="37"/>
      <c r="E233" s="165"/>
      <c r="F233" s="12"/>
      <c r="G233" s="12"/>
      <c r="H233" s="12"/>
      <c r="I233" s="1"/>
      <c r="J233" s="1"/>
      <c r="K233" s="1"/>
    </row>
    <row r="234" spans="1:11" ht="15.75" hidden="1" x14ac:dyDescent="0.25">
      <c r="A234" s="27"/>
      <c r="B234" s="28"/>
      <c r="C234" s="164"/>
      <c r="D234" s="37"/>
      <c r="E234" s="165"/>
      <c r="F234" s="12"/>
      <c r="G234" s="12"/>
      <c r="H234" s="12"/>
      <c r="I234" s="1"/>
      <c r="J234" s="1"/>
      <c r="K234" s="1"/>
    </row>
    <row r="235" spans="1:11" ht="15.75" hidden="1" x14ac:dyDescent="0.25">
      <c r="A235" s="27"/>
      <c r="B235" s="28"/>
      <c r="C235" s="164"/>
      <c r="D235" s="37"/>
      <c r="E235" s="165"/>
      <c r="F235" s="12"/>
      <c r="G235" s="12"/>
      <c r="H235" s="12"/>
      <c r="I235" s="1"/>
      <c r="J235" s="1"/>
      <c r="K235" s="1"/>
    </row>
    <row r="236" spans="1:11" ht="15.75" x14ac:dyDescent="0.25">
      <c r="A236" s="27"/>
      <c r="B236" s="28"/>
      <c r="C236" s="164"/>
      <c r="D236" s="37"/>
      <c r="E236" s="165"/>
      <c r="F236" s="12"/>
      <c r="G236" s="12"/>
      <c r="H236" s="12"/>
      <c r="I236" s="1"/>
      <c r="J236" s="1"/>
      <c r="K236" s="1"/>
    </row>
    <row r="237" spans="1:11" ht="15.75" x14ac:dyDescent="0.25">
      <c r="A237" s="27" t="s">
        <v>215</v>
      </c>
      <c r="B237" s="28"/>
      <c r="C237" s="164"/>
      <c r="D237" s="37"/>
      <c r="E237" s="165"/>
      <c r="F237" s="12" t="s">
        <v>216</v>
      </c>
      <c r="G237" s="12"/>
      <c r="H237" s="12"/>
      <c r="I237" s="1"/>
      <c r="J237" s="1"/>
      <c r="K237" s="1"/>
    </row>
    <row r="238" spans="1:11" ht="15.75" x14ac:dyDescent="0.25">
      <c r="A238" s="27"/>
      <c r="B238" s="28"/>
      <c r="C238" s="164"/>
      <c r="D238" s="37"/>
      <c r="E238" s="165"/>
      <c r="F238" s="12"/>
      <c r="G238" s="12"/>
      <c r="H238" s="12"/>
      <c r="I238" s="1"/>
      <c r="J238" s="1"/>
      <c r="K238" s="1"/>
    </row>
    <row r="239" spans="1:11" ht="15.75" x14ac:dyDescent="0.25">
      <c r="A239" s="168" t="s">
        <v>217</v>
      </c>
      <c r="B239" s="28"/>
      <c r="C239" s="164"/>
      <c r="D239" s="37"/>
      <c r="E239" s="165"/>
      <c r="F239" s="12"/>
      <c r="G239" s="12"/>
      <c r="H239" s="12"/>
      <c r="I239" s="1"/>
      <c r="J239" s="1"/>
      <c r="K239" s="1"/>
    </row>
    <row r="240" spans="1:11" ht="15.75" x14ac:dyDescent="0.25">
      <c r="A240" s="27" t="s">
        <v>218</v>
      </c>
      <c r="B240" s="28"/>
      <c r="C240" s="164"/>
      <c r="D240" s="37"/>
      <c r="E240" s="165"/>
      <c r="F240" s="12"/>
      <c r="G240" s="12"/>
      <c r="H240" s="12"/>
      <c r="I240" s="1"/>
      <c r="J240" s="1"/>
      <c r="K240" s="1"/>
    </row>
    <row r="241" spans="1:11" ht="15.75" x14ac:dyDescent="0.25">
      <c r="A241" s="27"/>
      <c r="B241" s="28"/>
      <c r="C241" s="164"/>
      <c r="D241" s="37"/>
      <c r="E241" s="165"/>
      <c r="F241" s="12"/>
      <c r="G241" s="12"/>
      <c r="H241" s="12"/>
      <c r="I241" s="1"/>
      <c r="J241" s="1"/>
      <c r="K241" s="1"/>
    </row>
    <row r="242" spans="1:11" ht="15.75" x14ac:dyDescent="0.25">
      <c r="A242" s="27" t="s">
        <v>219</v>
      </c>
      <c r="B242" s="28"/>
      <c r="C242" s="164"/>
      <c r="D242" s="37"/>
      <c r="E242" s="165"/>
      <c r="F242" s="12"/>
      <c r="G242" s="12"/>
      <c r="H242" s="12"/>
      <c r="I242" s="1"/>
      <c r="J242" s="1"/>
      <c r="K242" s="1"/>
    </row>
    <row r="243" spans="1:11" ht="16.5" thickBot="1" x14ac:dyDescent="0.3">
      <c r="A243" s="36"/>
      <c r="B243" s="28"/>
      <c r="C243" s="164"/>
      <c r="D243" s="37"/>
      <c r="E243" s="165"/>
      <c r="F243" s="12"/>
      <c r="G243" s="12"/>
      <c r="H243" s="12"/>
      <c r="I243" s="1"/>
      <c r="J243" s="1"/>
      <c r="K243" s="1"/>
    </row>
    <row r="244" spans="1:11" ht="16.5" thickBot="1" x14ac:dyDescent="0.3">
      <c r="A244" s="36"/>
      <c r="B244" s="169">
        <f>0.725*B64</f>
        <v>377</v>
      </c>
      <c r="C244" s="166" t="s">
        <v>55</v>
      </c>
      <c r="D244" s="37"/>
      <c r="E244" s="165"/>
      <c r="F244" s="12"/>
      <c r="G244" s="12"/>
      <c r="H244" s="12"/>
      <c r="I244" s="1"/>
      <c r="J244" s="1"/>
      <c r="K244" s="1"/>
    </row>
    <row r="245" spans="1:11" ht="16.5" hidden="1" thickBot="1" x14ac:dyDescent="0.3">
      <c r="A245" s="36"/>
      <c r="B245" s="170"/>
      <c r="C245" s="166"/>
      <c r="D245" s="37"/>
      <c r="E245" s="165"/>
      <c r="F245" s="12"/>
      <c r="G245" s="12"/>
      <c r="H245" s="12"/>
      <c r="I245" s="1"/>
      <c r="J245" s="1"/>
      <c r="K245" s="1"/>
    </row>
    <row r="246" spans="1:11" ht="16.5" thickBot="1" x14ac:dyDescent="0.3">
      <c r="A246" s="171"/>
      <c r="B246" s="172">
        <f>B244/(IF(C24=P20,100,70))</f>
        <v>3.77</v>
      </c>
      <c r="C246" s="173" t="s">
        <v>55</v>
      </c>
      <c r="D246" s="37"/>
      <c r="E246" s="165"/>
      <c r="F246" s="12"/>
      <c r="G246" s="12"/>
      <c r="H246" s="12"/>
      <c r="I246" s="1"/>
      <c r="J246" s="1"/>
      <c r="K246" s="1"/>
    </row>
    <row r="247" spans="1:11" ht="15.75" x14ac:dyDescent="0.25">
      <c r="A247" s="36"/>
      <c r="B247" s="28"/>
      <c r="C247" s="164"/>
      <c r="D247" s="37"/>
      <c r="E247" s="165"/>
      <c r="F247" s="12"/>
      <c r="G247" s="12"/>
      <c r="H247" s="12"/>
      <c r="I247" s="1"/>
      <c r="J247" s="1"/>
      <c r="K247" s="1"/>
    </row>
    <row r="248" spans="1:11" ht="15.75" x14ac:dyDescent="0.25">
      <c r="A248" s="36"/>
      <c r="B248" s="170" t="str">
        <f>IF(I248=M141,Q141,IF(I248=M142,Q142,IF(I248=M143,Q143,IF(I248=M144,Q144,IF(I248=M145,Q145,IF(I248=M146,Q146,IF(I248=M147,Q147,IF(I248=M148,Q148,IF(I248=M149,Q149,IF(I248=M150,Q150,IF(I248=M151,Q151,"")))))))))))</f>
        <v>3,83 см</v>
      </c>
      <c r="C248" s="185" t="str">
        <f>IF(B246&lt;P151,"фактический радиус инерции стоечного профиля","нет профиля, удовлетворяющего условию")</f>
        <v>фактический радиус инерции стоечного профиля</v>
      </c>
      <c r="D248" s="185"/>
      <c r="E248" s="185"/>
      <c r="F248" s="185"/>
      <c r="G248" s="185"/>
      <c r="H248" s="185"/>
      <c r="I248" s="1" t="str">
        <f>IF(B246&lt;P141,M141,IF(B246&lt;P142,M142,IF(B246&lt;P143,M143,IF(B246&lt;P144,M144,IF(B246&lt;P145,M145,IF(B246&lt;P146,M146,IF(B246&lt;P147,M147, IF(B246&lt;P148,M148,IF(B246&lt;P149,M149,IF(B246&lt;P150,M150,IF(B246&lt;=P151,M151,"")))))))))))</f>
        <v>F50 14095-1</v>
      </c>
      <c r="J248" s="1"/>
      <c r="K248" s="1"/>
    </row>
    <row r="249" spans="1:11" ht="15.75" x14ac:dyDescent="0.25">
      <c r="A249" s="36"/>
      <c r="B249" s="28"/>
      <c r="C249" s="164"/>
      <c r="D249" s="37"/>
      <c r="E249" s="165"/>
      <c r="F249" s="12"/>
      <c r="G249" s="12"/>
      <c r="H249" s="12"/>
      <c r="I249" s="1"/>
      <c r="J249" s="1"/>
      <c r="K249" s="1"/>
    </row>
    <row r="250" spans="1:11" ht="20.45" customHeight="1" x14ac:dyDescent="0.25">
      <c r="A250" s="36"/>
      <c r="B250" s="174">
        <f>B246</f>
        <v>3.77</v>
      </c>
      <c r="C250" s="175" t="s">
        <v>220</v>
      </c>
      <c r="D250" s="176"/>
      <c r="E250" s="177" t="str">
        <f>B248</f>
        <v>3,83 см</v>
      </c>
      <c r="F250" s="11"/>
      <c r="G250" s="178" t="str">
        <f>IF(B246&lt;P151,"Условие выполняется","")</f>
        <v>Условие выполняется</v>
      </c>
      <c r="H250" s="11"/>
      <c r="I250" s="11"/>
      <c r="J250" s="1"/>
      <c r="K250" s="1"/>
    </row>
    <row r="251" spans="1:11" ht="15.75" x14ac:dyDescent="0.25">
      <c r="A251" s="36"/>
      <c r="B251" s="28"/>
      <c r="C251" s="164"/>
      <c r="D251" s="37"/>
      <c r="E251" s="165"/>
      <c r="F251" s="12"/>
      <c r="G251" s="12"/>
      <c r="H251" s="12"/>
      <c r="I251" s="1"/>
      <c r="J251" s="1"/>
      <c r="K251" s="1"/>
    </row>
    <row r="252" spans="1:1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</row>
    <row r="253" spans="1:11" ht="18.75" x14ac:dyDescent="0.3">
      <c r="A253" s="24" t="s">
        <v>221</v>
      </c>
      <c r="B253" s="1"/>
      <c r="C253" s="1"/>
      <c r="D253" s="1"/>
      <c r="E253" s="1"/>
      <c r="F253" s="1"/>
      <c r="G253" s="1"/>
      <c r="H253" s="1"/>
      <c r="I253" s="71"/>
      <c r="J253" s="1"/>
      <c r="K253" s="1"/>
    </row>
    <row r="254" spans="1:1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</row>
    <row r="255" spans="1:11" x14ac:dyDescent="0.25">
      <c r="A255" s="1" t="s">
        <v>222</v>
      </c>
      <c r="B255" s="1"/>
      <c r="C255" s="1"/>
      <c r="D255" s="1"/>
      <c r="E255" s="1"/>
      <c r="F255" s="1"/>
      <c r="G255" s="1"/>
      <c r="H255" s="1"/>
      <c r="I255" s="71"/>
      <c r="J255" s="1"/>
      <c r="K255" s="1"/>
    </row>
    <row r="256" spans="1:11" x14ac:dyDescent="0.25">
      <c r="A256" s="1" t="s">
        <v>223</v>
      </c>
      <c r="B256" s="1"/>
      <c r="C256" s="1"/>
      <c r="D256" s="1"/>
      <c r="E256" s="1"/>
      <c r="F256" s="1"/>
      <c r="G256" s="1"/>
      <c r="H256" s="1"/>
      <c r="I256" s="1"/>
      <c r="J256" s="1"/>
      <c r="K256" s="1"/>
    </row>
    <row r="257" spans="1:11" x14ac:dyDescent="0.25">
      <c r="A257" s="1"/>
      <c r="B257" s="1"/>
      <c r="C257" s="103" t="s">
        <v>224</v>
      </c>
      <c r="D257" s="1"/>
      <c r="E257" s="1"/>
      <c r="F257" s="1"/>
      <c r="G257" s="1"/>
      <c r="H257" s="1"/>
      <c r="I257" s="71"/>
      <c r="J257" s="1"/>
      <c r="K257" s="1"/>
    </row>
    <row r="258" spans="1:11" x14ac:dyDescent="0.25">
      <c r="A258" s="1"/>
      <c r="B258" s="1"/>
      <c r="C258" s="1" t="s">
        <v>225</v>
      </c>
      <c r="D258" s="1"/>
      <c r="E258" s="1"/>
      <c r="F258" s="1"/>
      <c r="G258" s="1"/>
      <c r="H258" s="1"/>
      <c r="I258" s="71"/>
      <c r="J258" s="1"/>
      <c r="K258" s="1"/>
    </row>
    <row r="259" spans="1:11" x14ac:dyDescent="0.25">
      <c r="A259" s="1"/>
      <c r="B259" s="1"/>
      <c r="C259" s="73" t="s">
        <v>226</v>
      </c>
      <c r="D259" s="1" t="s">
        <v>227</v>
      </c>
      <c r="E259" s="1"/>
      <c r="F259" s="1"/>
      <c r="G259" s="1"/>
      <c r="H259" s="1"/>
      <c r="I259" s="71"/>
      <c r="J259" s="1"/>
      <c r="K259" s="1"/>
    </row>
    <row r="260" spans="1:11" x14ac:dyDescent="0.25">
      <c r="A260" s="1"/>
      <c r="B260" s="1"/>
      <c r="C260" s="73" t="s">
        <v>226</v>
      </c>
      <c r="D260" s="1" t="s">
        <v>228</v>
      </c>
      <c r="E260" s="1"/>
      <c r="F260" s="1"/>
      <c r="G260" s="1"/>
      <c r="H260" s="1"/>
      <c r="I260" s="71"/>
      <c r="J260" s="1"/>
      <c r="K260" s="1"/>
    </row>
    <row r="261" spans="1:11" x14ac:dyDescent="0.25">
      <c r="A261" s="1"/>
      <c r="B261" s="1"/>
      <c r="C261" s="1" t="s">
        <v>229</v>
      </c>
      <c r="D261" s="1"/>
      <c r="E261" s="1"/>
      <c r="F261" s="1"/>
      <c r="G261" s="1"/>
      <c r="H261" s="1"/>
      <c r="I261" s="71"/>
      <c r="J261" s="1"/>
      <c r="K261" s="1"/>
    </row>
    <row r="262" spans="1:11" x14ac:dyDescent="0.25">
      <c r="A262" s="1"/>
      <c r="B262" s="1"/>
      <c r="C262" s="1" t="s">
        <v>230</v>
      </c>
      <c r="D262" s="1"/>
      <c r="E262" s="1"/>
      <c r="F262" s="1"/>
      <c r="G262" s="1"/>
      <c r="H262" s="1"/>
      <c r="I262" s="71"/>
      <c r="J262" s="1"/>
      <c r="K262" s="1"/>
    </row>
    <row r="263" spans="1:11" x14ac:dyDescent="0.25">
      <c r="A263" s="1"/>
      <c r="B263" s="1"/>
      <c r="C263" s="1"/>
      <c r="D263" s="1"/>
      <c r="E263" s="1"/>
      <c r="F263" s="1"/>
      <c r="G263" s="1"/>
      <c r="H263" s="1"/>
      <c r="I263" s="71"/>
      <c r="J263" s="1"/>
      <c r="K263" s="1"/>
    </row>
    <row r="264" spans="1:11" ht="15.75" thickBot="1" x14ac:dyDescent="0.3">
      <c r="A264" s="1"/>
      <c r="B264" s="1"/>
      <c r="C264" s="1"/>
      <c r="D264" s="1"/>
      <c r="E264" s="1"/>
      <c r="F264" s="1"/>
      <c r="G264" s="1"/>
      <c r="H264" s="1"/>
      <c r="I264" s="71"/>
      <c r="J264" s="1"/>
      <c r="K264" s="1"/>
    </row>
    <row r="265" spans="1:11" ht="15.75" thickBot="1" x14ac:dyDescent="0.3">
      <c r="A265" s="179" t="s">
        <v>231</v>
      </c>
      <c r="B265" s="180">
        <f>B76*(10^-4)*B63*(B64^2)/8</f>
        <v>11830.5602688</v>
      </c>
      <c r="C265" s="1" t="s">
        <v>232</v>
      </c>
      <c r="D265" s="1"/>
      <c r="E265" s="1"/>
      <c r="F265" s="1"/>
      <c r="G265" s="1"/>
      <c r="H265" s="1"/>
      <c r="I265" s="71"/>
      <c r="J265" s="1"/>
      <c r="K265" s="1"/>
    </row>
    <row r="266" spans="1:11" x14ac:dyDescent="0.25">
      <c r="A266" s="179"/>
      <c r="B266" s="181"/>
      <c r="C266" s="1"/>
      <c r="D266" s="1"/>
      <c r="E266" s="1"/>
      <c r="F266" s="1"/>
      <c r="G266" s="1"/>
      <c r="H266" s="1"/>
      <c r="I266" s="71"/>
      <c r="J266" s="1"/>
      <c r="K266" s="1"/>
    </row>
    <row r="267" spans="1:11" x14ac:dyDescent="0.25">
      <c r="A267" s="1"/>
      <c r="B267" s="1"/>
      <c r="C267" s="1"/>
      <c r="D267" s="1"/>
      <c r="E267" s="1"/>
      <c r="F267" s="1"/>
      <c r="G267" s="1"/>
      <c r="H267" s="1"/>
      <c r="I267" s="71"/>
      <c r="J267" s="1"/>
      <c r="K267" s="1"/>
    </row>
    <row r="268" spans="1:11" x14ac:dyDescent="0.25">
      <c r="A268" s="1"/>
      <c r="B268" s="1"/>
      <c r="C268" s="161"/>
      <c r="D268" s="161"/>
      <c r="E268" s="1"/>
      <c r="F268" s="1"/>
      <c r="G268" s="1"/>
      <c r="H268" s="1"/>
      <c r="I268" s="71"/>
      <c r="J268" s="1"/>
      <c r="K268" s="1"/>
    </row>
    <row r="269" spans="1:11" ht="15.75" thickBot="1" x14ac:dyDescent="0.3">
      <c r="A269" s="1"/>
      <c r="B269" s="1"/>
      <c r="C269" s="1"/>
      <c r="D269" s="1"/>
      <c r="E269" s="1"/>
      <c r="F269" s="1"/>
      <c r="G269" s="1"/>
      <c r="H269" s="1"/>
      <c r="I269" s="71"/>
      <c r="J269" s="1"/>
      <c r="K269" s="1"/>
    </row>
    <row r="270" spans="1:11" ht="15.75" thickBot="1" x14ac:dyDescent="0.3">
      <c r="A270" s="158"/>
      <c r="B270" s="182">
        <f>B265/1250</f>
        <v>9.4644482150399991</v>
      </c>
      <c r="C270" s="158" t="s">
        <v>233</v>
      </c>
      <c r="D270" s="1"/>
      <c r="E270" s="1"/>
      <c r="F270" s="1"/>
      <c r="G270" s="1"/>
      <c r="H270" s="1"/>
      <c r="I270" s="71"/>
      <c r="J270" s="1"/>
      <c r="K270" s="1"/>
    </row>
    <row r="271" spans="1:11" x14ac:dyDescent="0.25">
      <c r="A271" s="1"/>
      <c r="B271" s="1"/>
      <c r="C271" s="1"/>
      <c r="D271" s="1"/>
      <c r="E271" s="1"/>
      <c r="F271" s="1"/>
      <c r="G271" s="1"/>
      <c r="H271" s="1"/>
      <c r="I271" s="71"/>
      <c r="J271" s="1"/>
      <c r="K271" s="1"/>
    </row>
    <row r="272" spans="1:11" x14ac:dyDescent="0.25">
      <c r="A272" s="1"/>
      <c r="B272" s="1" t="str">
        <f>IF(H272=M141,R141,IF(H272=M142,R142,IF(H272=M143,R143,IF(H272=M144,R144,IF(H272=M145,R145,IF(H272=M146,R146,IF(H272=M147,R147,IF(H272=M148,R148,IF(H272=M149,R149,IF(H272=M150,R150,IF(H272=M151,R151,"")))))))))))</f>
        <v>45,56 см³</v>
      </c>
      <c r="C272" s="1" t="s">
        <v>234</v>
      </c>
      <c r="D272" s="1"/>
      <c r="E272" s="1"/>
      <c r="F272" s="1"/>
      <c r="G272" s="1"/>
      <c r="H272" s="1" t="str">
        <f>IF(N277&gt;=N278,I211,I248)</f>
        <v>F50 14155-1</v>
      </c>
      <c r="I272" s="71"/>
      <c r="J272" s="1"/>
      <c r="K272" s="1"/>
    </row>
    <row r="273" spans="1:15" x14ac:dyDescent="0.25">
      <c r="A273" s="1"/>
      <c r="B273" s="1"/>
      <c r="C273" s="1"/>
      <c r="D273" s="1"/>
      <c r="E273" s="1"/>
      <c r="F273" s="1"/>
      <c r="G273" s="1"/>
      <c r="H273" s="1"/>
      <c r="I273" s="71"/>
      <c r="J273" s="1"/>
      <c r="K273" s="1"/>
    </row>
    <row r="274" spans="1:15" ht="15.75" x14ac:dyDescent="0.25">
      <c r="A274" s="1"/>
      <c r="B274" s="162">
        <f>B270</f>
        <v>9.4644482150399991</v>
      </c>
      <c r="C274" s="72" t="s">
        <v>235</v>
      </c>
      <c r="D274" s="1"/>
      <c r="E274" s="1" t="str">
        <f>B272</f>
        <v>45,56 см³</v>
      </c>
      <c r="F274" s="1"/>
      <c r="G274" s="178" t="s">
        <v>236</v>
      </c>
      <c r="H274" s="1"/>
      <c r="I274" s="71"/>
      <c r="J274" s="1"/>
      <c r="K274" s="1"/>
    </row>
    <row r="275" spans="1:15" ht="17.25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</row>
    <row r="276" spans="1:15" ht="17.25" customHeight="1" x14ac:dyDescent="0.3">
      <c r="A276" s="183" t="s">
        <v>237</v>
      </c>
      <c r="B276" s="1"/>
      <c r="C276" s="1"/>
      <c r="D276" s="1"/>
      <c r="E276" s="1"/>
      <c r="F276" s="1"/>
      <c r="G276" s="1"/>
      <c r="H276" s="1"/>
      <c r="I276" s="1"/>
      <c r="J276" s="1"/>
      <c r="K276" s="1"/>
    </row>
    <row r="277" spans="1:15" ht="17.25" customHeight="1" x14ac:dyDescent="0.25">
      <c r="A277" s="17" t="str">
        <f>IF(N277&gt;=N278,I211,I248)</f>
        <v>F50 14155-1</v>
      </c>
      <c r="B277" s="184" t="s">
        <v>238</v>
      </c>
      <c r="C277" s="184"/>
      <c r="D277" s="1" t="s">
        <v>239</v>
      </c>
      <c r="E277" s="1"/>
      <c r="F277" s="1"/>
      <c r="G277" s="1"/>
      <c r="H277" s="1"/>
      <c r="I277" s="1"/>
      <c r="J277" s="1"/>
      <c r="K277" s="1"/>
      <c r="N277">
        <f>IF(I211=M141,1,IF(I211=M142,2,IF(I211=M143,3,IF(I211=M144,4,IF(I211=M145,5,IF(I211=M146,6,IF(I211=M147,7,IF(I211=M148,8,IF(I211=M149,9,IF(I211=M150,10,11))))))))))</f>
        <v>8</v>
      </c>
      <c r="O277">
        <f>IF(N277&gt;=N278,N277,N278)</f>
        <v>8</v>
      </c>
    </row>
    <row r="278" spans="1:15" ht="17.25" customHeight="1" x14ac:dyDescent="0.25">
      <c r="A278" s="1" t="s">
        <v>240</v>
      </c>
      <c r="B278" s="1"/>
      <c r="C278" s="1"/>
      <c r="D278" s="1"/>
      <c r="E278" s="1"/>
      <c r="F278" s="1"/>
      <c r="G278" s="1"/>
      <c r="H278" s="1"/>
      <c r="I278" s="1"/>
      <c r="J278" s="1"/>
      <c r="K278" s="1"/>
      <c r="N278">
        <f>IF(I248=M141,1,IF(I248=M142,2,IF(I248=M143,3,IF(I248=M144,4,IF(I248=M145,5,IF(I248=M146,6,IF(I248=M147,7,IF(I248=M148,8,IF(I248=M149,9,IF(I248=M150,10,11))))))))))</f>
        <v>4</v>
      </c>
    </row>
    <row r="279" spans="1:15" ht="17.25" customHeight="1" x14ac:dyDescent="0.25">
      <c r="A279" s="73" t="str">
        <f>E12</f>
        <v>I ветрового района</v>
      </c>
      <c r="B279" s="1" t="s">
        <v>241</v>
      </c>
      <c r="C279" s="1"/>
      <c r="D279" s="1"/>
      <c r="E279" s="22" t="str">
        <f>E14</f>
        <v>до 10 м</v>
      </c>
      <c r="F279" s="1"/>
      <c r="G279" s="1"/>
      <c r="H279" s="1"/>
      <c r="I279" s="1"/>
      <c r="J279" s="1"/>
      <c r="K279" s="1"/>
    </row>
    <row r="280" spans="1:15" ht="17.25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</row>
    <row r="281" spans="1:15" ht="17.25" customHeight="1" x14ac:dyDescent="0.25"/>
    <row r="282" spans="1:15" ht="17.25" customHeight="1" x14ac:dyDescent="0.25"/>
    <row r="283" spans="1:15" ht="17.25" customHeight="1" x14ac:dyDescent="0.25"/>
    <row r="284" spans="1:15" ht="17.25" customHeight="1" x14ac:dyDescent="0.25"/>
  </sheetData>
  <sheetProtection password="CC0B" sheet="1" objects="1" scenarios="1" formatCells="0" formatColumns="0" formatRows="0" insertColumns="0" insertRows="0" insertHyperlinks="0" deleteColumns="0" deleteRows="0" sort="0" autoFilter="0" pivotTables="0"/>
  <mergeCells count="25">
    <mergeCell ref="D74:I74"/>
    <mergeCell ref="A6:K6"/>
    <mergeCell ref="A7:K7"/>
    <mergeCell ref="B9:J9"/>
    <mergeCell ref="B10:J10"/>
    <mergeCell ref="E12:G12"/>
    <mergeCell ref="E14:F14"/>
    <mergeCell ref="B16:J17"/>
    <mergeCell ref="B22:C22"/>
    <mergeCell ref="A24:B24"/>
    <mergeCell ref="C24:F24"/>
    <mergeCell ref="A44:I44"/>
    <mergeCell ref="A80:I80"/>
    <mergeCell ref="A89:D89"/>
    <mergeCell ref="A106:B106"/>
    <mergeCell ref="A123:D123"/>
    <mergeCell ref="A141:A142"/>
    <mergeCell ref="B141:H141"/>
    <mergeCell ref="C248:H248"/>
    <mergeCell ref="A159:C159"/>
    <mergeCell ref="A160:C160"/>
    <mergeCell ref="A161:C161"/>
    <mergeCell ref="A162:C162"/>
    <mergeCell ref="A211:B211"/>
    <mergeCell ref="C211:H211"/>
  </mergeCells>
  <dataValidations count="7">
    <dataValidation type="list" allowBlank="1" showInputMessage="1" showErrorMessage="1" sqref="A106">
      <formula1>$M$106:$M$108</formula1>
    </dataValidation>
    <dataValidation type="list" allowBlank="1" showInputMessage="1" showErrorMessage="1" sqref="E14:F14">
      <formula1>$N$19:$N$26</formula1>
    </dataValidation>
    <dataValidation type="list" allowBlank="1" showInputMessage="1" showErrorMessage="1" sqref="C24">
      <formula1>$P$19:$P$20</formula1>
    </dataValidation>
    <dataValidation type="list" allowBlank="1" showInputMessage="1" showErrorMessage="1" sqref="B22:B23 B25:B43">
      <formula1>$N$67:$N$68</formula1>
    </dataValidation>
    <dataValidation type="list" allowBlank="1" showInputMessage="1" showErrorMessage="1" sqref="B16">
      <formula1>$N$51:$N$53</formula1>
    </dataValidation>
    <dataValidation type="list" allowBlank="1" showInputMessage="1" showErrorMessage="1" sqref="E12">
      <formula1>$N$9:$N$16</formula1>
    </dataValidation>
    <dataValidation type="list" allowBlank="1" showInputMessage="1" showErrorMessage="1" sqref="E13:F13">
      <formula1>$N$9:$N$15</formula1>
    </dataValidation>
  </dataValidations>
  <pageMargins left="0.25" right="0.25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Equation.3" shapeId="1025" r:id="rId4">
          <objectPr defaultSize="0" autoPict="0" r:id="rId5">
            <anchor moveWithCells="1" sizeWithCells="1">
              <from>
                <xdr:col>0</xdr:col>
                <xdr:colOff>876300</xdr:colOff>
                <xdr:row>55</xdr:row>
                <xdr:rowOff>2095500</xdr:rowOff>
              </from>
              <to>
                <xdr:col>3</xdr:col>
                <xdr:colOff>571500</xdr:colOff>
                <xdr:row>59</xdr:row>
                <xdr:rowOff>95250</xdr:rowOff>
              </to>
            </anchor>
          </objectPr>
        </oleObject>
      </mc:Choice>
      <mc:Fallback>
        <oleObject progId="Equation.3" shapeId="1025" r:id="rId4"/>
      </mc:Fallback>
    </mc:AlternateContent>
    <mc:AlternateContent xmlns:mc="http://schemas.openxmlformats.org/markup-compatibility/2006">
      <mc:Choice Requires="x14">
        <oleObject progId="Equation.3" shapeId="1026" r:id="rId6">
          <objectPr defaultSize="0" autoPict="0" r:id="rId7">
            <anchor moveWithCells="1" sizeWithCells="1">
              <from>
                <xdr:col>0</xdr:col>
                <xdr:colOff>533400</xdr:colOff>
                <xdr:row>204</xdr:row>
                <xdr:rowOff>85725</xdr:rowOff>
              </from>
              <to>
                <xdr:col>2</xdr:col>
                <xdr:colOff>419100</xdr:colOff>
                <xdr:row>207</xdr:row>
                <xdr:rowOff>104775</xdr:rowOff>
              </to>
            </anchor>
          </objectPr>
        </oleObject>
      </mc:Choice>
      <mc:Fallback>
        <oleObject progId="Equation.3" shapeId="1026" r:id="rId6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Стойка(основная нагрузка)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Егорова Екатерина Васильевна</dc:creator>
  <cp:lastModifiedBy>Егорова Екатерина Васильевна</cp:lastModifiedBy>
  <cp:lastPrinted>2020-11-05T07:38:42Z</cp:lastPrinted>
  <dcterms:created xsi:type="dcterms:W3CDTF">2020-01-28T10:23:35Z</dcterms:created>
  <dcterms:modified xsi:type="dcterms:W3CDTF">2020-11-05T07:39:27Z</dcterms:modified>
</cp:coreProperties>
</file>